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2120" windowHeight="8895" tabRatio="524" activeTab="0"/>
  </bookViews>
  <sheets>
    <sheet name="データ" sheetId="1" r:id="rId1"/>
    <sheet name="リスト" sheetId="2" r:id="rId2"/>
    <sheet name="カード" sheetId="3" r:id="rId3"/>
  </sheets>
  <definedNames/>
  <calcPr fullCalcOnLoad="1"/>
</workbook>
</file>

<file path=xl/sharedStrings.xml><?xml version="1.0" encoding="utf-8"?>
<sst xmlns="http://schemas.openxmlformats.org/spreadsheetml/2006/main" count="3430" uniqueCount="1573">
  <si>
    <t>ファイアーボールの首飾り（Ⅶ)</t>
  </si>
  <si>
    <t>首飾りに付いた球体を投げつけることで(距離70feetまで)、ファイアーボールの効果を得る(DC14)。着用者が火による攻撃のSTに失敗した場合、首飾りもST(+7修正で)を行い失敗した場合全ての球体が爆発する。＜球体：10d6*1、9d6*2、,7d6*2、5d6*2、3d6*2＞</t>
  </si>
  <si>
    <t>数珠玉の首飾り(ブレッシング)</t>
  </si>
  <si>
    <t>Necklace of Prayer Beads</t>
  </si>
  <si>
    <t>なし</t>
  </si>
  <si>
    <t>ブレス</t>
  </si>
  <si>
    <t>実際の市価は+1000gp(1d6+24個の準宝石)となる。『作成時も必要なので注意！』着用者はブレスを1回/日起動できる。数珠からビードを外すと能力がなくなる。</t>
  </si>
  <si>
    <t>数珠玉の首飾り(ヒーリング)</t>
  </si>
  <si>
    <t>リムーブブラインドネス/デフネス、リムーブディジーズ、キュアシリアスウーンズ</t>
  </si>
  <si>
    <t>実際の市価は+1000gp(1d6+24個の準宝石)となる。『作成時も必要なので注意！』着用者はリムーブブラインドネス/デフネスorリムーブディジーズorキュアシリアスウーンズを1回/日起動できる。数珠からビードを外すと能力がなくなる。</t>
  </si>
  <si>
    <t>数珠玉の首飾り(カルマ)</t>
  </si>
  <si>
    <t>実際の市価は+1000gp(1d6+24個の準宝石)となる。『作成時も必要なので注意！』着用者は自分の呪文を(距離や持続時間などについて)+4術者レベルで1回/日起動できる。効果は10分間継続。数珠からビードを外すと能力がなくなる。</t>
  </si>
  <si>
    <t>数珠玉の首飾り(スマイティング)</t>
  </si>
  <si>
    <t>ホーリィスマイトorケイオスハンマーorオーダーズラスorアンホーリィブライト</t>
  </si>
  <si>
    <t>実際の市価は+1000gp(1d6+24個の準宝石)となる。『作成時も必要なので注意！』着用者はホーリィスマイトorケイオスハンマーorオーダーズラスorアンホーリィブライトを1回/日起動できる。数珠からビードを外すと能力がなくなる。</t>
  </si>
  <si>
    <t>数珠玉の首飾り(ウィンドウォーキング)</t>
  </si>
  <si>
    <t>ウィンドウォーキング</t>
  </si>
  <si>
    <t>実際の市価は+1000gp(1d6+24個の準宝石)となる。『作成時も必要なので注意！』着用者はウィンドウォークを1回/日起動できる。数珠からビードを外すと能力がなくなる。</t>
  </si>
  <si>
    <t>数珠玉の首飾り(サモンズ)</t>
  </si>
  <si>
    <t>ゲート</t>
  </si>
  <si>
    <t>実際の市価は+1000gp(1d6+24個の準宝石)となる。『作成時も必要なので注意！』着用者は神格を1回だけ招来することができる。但し、相応の理由がない場合アイテムを失い神格からギアスを掛けられる。数珠からビードを外すと能力がなくなる。</t>
  </si>
  <si>
    <t>ノルザーの不思議な絵の具</t>
  </si>
  <si>
    <t>Nolzur's Marvelous Pigments</t>
  </si>
  <si>
    <t>メジャークリエイション</t>
  </si>
  <si>
    <t>１壺で１００平方feetの表面に絵を書くことで１０００立方feet(10×10×10feet)の物体を作り出す。2000gp以下の魔法の効果を持たないアイテムのみ作れる。効果：瞬間。生物は作れない。書くのに10分かかる。</t>
  </si>
  <si>
    <t>魅了の竪琴</t>
  </si>
  <si>
    <t>Harp of Charming</t>
  </si>
  <si>
    <t>なし</t>
  </si>
  <si>
    <t>サジェスチョン</t>
  </si>
  <si>
    <t>演奏して&lt;芸能&gt;判定（DC15)に成功した場合、10分間演奏するごとにサジェスチョン(意志ST無効、DC14)を発動できる。&lt;芸能&gt;判定で1を出した場合、聞いていた全ての人を怒らせる。</t>
  </si>
  <si>
    <t>セイレーンの真珠</t>
  </si>
  <si>
    <t>Pearl of Sirines</t>
  </si>
  <si>
    <t>持ち主は水中で呼吸することが出来る。60feetの速度で泳げる。水中で妨げられずに呪文を発動できる。</t>
  </si>
  <si>
    <t>力の真珠(1Lv)</t>
  </si>
  <si>
    <t>Pearl of Power</t>
  </si>
  <si>
    <t>思い出すための呪文を発動できること</t>
  </si>
  <si>
    <t>1回/日、合言葉を唱えると、その時発動した1Lvの呪文を再び思い出し、まるで発動していないかのようにもう一度唱えることが出来る状態に戻る。</t>
  </si>
  <si>
    <t>力の真珠(2Lv)</t>
  </si>
  <si>
    <t>1回/日、合言葉を唱えると、その時発動した2Lvの呪文を再び思い出し、まるで発動していないかのようにもう一度唱えることが出来る状態に戻る。</t>
  </si>
  <si>
    <t>力の真珠(3Lv)</t>
  </si>
  <si>
    <t>1回/日、合言葉を唱えると、その時発動した3Lvの呪文を再び思い出し、まるで発動していないかのようにもう一度唱えることが出来る状態に戻る。</t>
  </si>
  <si>
    <t>力の真珠(4Lv)</t>
  </si>
  <si>
    <t>1回/日、合言葉を唱えると、その時発動した4Lvの呪文を再び思い出し、まるで発動していないかのようにもう一度唱えることが出来る状態に戻る。</t>
  </si>
  <si>
    <t>力の真珠(5Lv)</t>
  </si>
  <si>
    <t>1回/日、合言葉を唱えると、その時発動した5Lvの呪文を再び思い出し、まるで発動していないかのようにもう一度唱えることが出来る状態に戻る。</t>
  </si>
  <si>
    <t>力の真珠(6Lv)</t>
  </si>
  <si>
    <t>1回/日、合言葉を唱えると、その時発動した6Lvの呪文を再び思い出し、まるで発動していないかのようにもう一度唱えることが出来る状態に戻る。</t>
  </si>
  <si>
    <t>力の真珠(7Lv)</t>
  </si>
  <si>
    <t>1回/日、合言葉を唱えると、その時発動した7Lvの呪文を再び思い出し、まるで発動していないかのようにもう一度唱えることが出来る状態に戻る。</t>
  </si>
  <si>
    <t>力の真珠(8Lv)</t>
  </si>
  <si>
    <t>1回/日、合言葉を唱えると、その時発動した8Lvの呪文を再び思い出し、まるで発動していないかのようにもう一度唱えることが出来る状態に戻る。</t>
  </si>
  <si>
    <t>力の真珠(9Lv)</t>
  </si>
  <si>
    <t>1回/日、合言葉を唱えると、その時発動した9Lvの呪文を再び思い出し、まるで発動していないかのようにもう一度唱えることが出来る状態に戻る。</t>
  </si>
  <si>
    <t>力の真珠(Lv6まで複数)</t>
  </si>
  <si>
    <t>異なるLv(0～6Lv)に対して1回づつ合計2回/日起動できる。合言葉を唱えると、その時発動した0～6Lvの呪文を再び思い出し、まるで発動していないかのようにもう一度唱えることが出来る状態に戻る。</t>
  </si>
  <si>
    <t>下水の笛</t>
  </si>
  <si>
    <t>Pipes of the Sewers</t>
  </si>
  <si>
    <t>サモンネイチャーズアライ1、アニマルフレンドシップ</t>
  </si>
  <si>
    <t>400feet以内の1d6×10のダイアラット(d%の1～80)もしくは普通のラット(d%の81～100)を呼び寄せる。到着までに移動距離50feetごとに1Rかかる(吹き手は笛を吹き続ける必要有り)。到着後、&lt;芸能：パンパイプ&gt;判定(DC10)に成功すれば言うことを聞くが、失敗すると吹き手を襲う。吹き手が笛を吹き続ける限りラットは命令を聞くが、中断すると去る。ラットたちが他の生物の支配下にあるものを支配するなら、&lt;芸能&gt;判定時のDCに支配者のHDを加えること。また、1日に2回目の発動時には&lt;芸能&gt;判定はDC15になる。</t>
  </si>
  <si>
    <t>音作りの笛</t>
  </si>
  <si>
    <t>Pipes of the Sounding</t>
  </si>
  <si>
    <t>ゴーストサウンド</t>
  </si>
  <si>
    <t>&lt;芸能：パンパイプ&gt;技能を持つPCが演奏すると、ゴーストサウンド(2Lv)と同じ効果を得られる。</t>
  </si>
  <si>
    <t>合い言葉を唱えると起動する。付属の宝石による疑似呪文効果は1回起動で魔力を失う。ダイアモンド10個：プラズマティックスプレー(DC17)、ルビー20個：ウォールオブファイヤー、ファイアーオパール30個：ファイアーボール(10d6)、オパール40個：ライト。宝石の魔力が残っている間はA:アンデッドが30feet以内にいると兜が青く輝き、対象のアンデッドに毎R1d6ダメージを与える。B:30ポイント/Rの炎ダメージを軽減する。但し、他の魔力による軽減と累積しない。C:合言葉で武器にフレイミング効果を与える(1ラウンド後)、但し既にフレイミング効果を持つものには関係ない。</t>
  </si>
  <si>
    <t>ウォーターエレメンタル支配の鉢</t>
  </si>
  <si>
    <t>Bowl of Commanding Water Elemental</t>
  </si>
  <si>
    <t>なし</t>
  </si>
  <si>
    <t>サモンモンスター6、サモンモンスター7</t>
  </si>
  <si>
    <t>真水を入れて合言葉を唱える(1R全アクション)と大型のウォーターエレメンタル(サモンモンスター6相当)が、海水を入れると超大型ウォーターエレメンタル(サモンモンスター7相当)を招来する。1度に1体しか存在できない。</t>
  </si>
  <si>
    <t>速駆けの蹄鉄</t>
  </si>
  <si>
    <t>Horseshoes of Speed</t>
  </si>
  <si>
    <t>ヘイスト</t>
  </si>
  <si>
    <t>着用(蹄)</t>
  </si>
  <si>
    <t>4個すべて装着する必要がある。移動速度が倍になる。</t>
  </si>
  <si>
    <t>風乗りの蹄鉄</t>
  </si>
  <si>
    <t>Horseshoes of Zeohyr</t>
  </si>
  <si>
    <t>レヴィテート</t>
  </si>
  <si>
    <t>4個すべて装着する必要がある。4センチほど浮いて移動できる(足跡を残さない、水上などを移動できる)</t>
  </si>
  <si>
    <t>携帯用の穴</t>
  </si>
  <si>
    <t>Portable Hole</t>
  </si>
  <si>
    <t>なし</t>
  </si>
  <si>
    <t>プレインシフト</t>
  </si>
  <si>
    <t>布の中は異次元空間。物を入れられるらしい？、生物は中型1体or小型2体が10分間まで窒息しないくらい入れる。</t>
  </si>
  <si>
    <t>ヴァルハラの角笛</t>
  </si>
  <si>
    <t>Horn of Valhalla</t>
  </si>
  <si>
    <t>サモンモンスター6</t>
  </si>
  <si>
    <t>合言葉、特殊</t>
  </si>
  <si>
    <t>7日に1回しか吹けない。合い言葉を唱え吹くと人造人間バーバリアンを招来し、1時間(or死ぬ)まで命令できる。4種類あり、使用時の前提条件が異なる。もし条件を満たさない場合使用者が攻撃される。角笛が見つかった場合d100で決定する。4種は、[シルバー](%01～40)：招来2d4+2(2Lv)：条件なし、[ブラス](%41～75)：招来2d4+1(3Lv)：条件１Lv以上の呪文の使い手、[ブロンズ](%76～90)：招来2d4(4Lv)：条件全ての軍用武器の習熟or呪歌の能力、[アイアン](%91～100)：招来1d4+1(5Lv)：条件ブロンズと同じ</t>
  </si>
  <si>
    <t>善/悪の角笛</t>
  </si>
  <si>
    <t>Horn of Goodness/Evil</t>
  </si>
  <si>
    <t>マジックサークルアゲンストグッドorマジックサークルアゲンストイービル</t>
  </si>
  <si>
    <t>持ち主が善なら善の角笛、悪なら悪の角笛となる。中立の場合起動しない。1回/日吹くとマジックサークルアゲンストイービル(善の角笛)/マジックサークルアゲンストグッド(悪の角笛)の効果を発動する。効果：１０R</t>
  </si>
  <si>
    <t>トリトンの笛</t>
  </si>
  <si>
    <t>作成者はトリトンorトリトンの助力</t>
  </si>
  <si>
    <t>フィアー、サモンモンスター5、コントロールウォーター</t>
  </si>
  <si>
    <t>1回/日(トリトン族は3回/日）起動できる。機能A：半径1マイル以内の荒波を静める。招来されたウォーターエレメンタルが意志ST(DC16)を失敗すると解呪される。B：d%01～30で5d4の大型シャークord%31～80で5d6のシャーク、d%81～100で1d10のシーライオンを引き寄せ、従ってもらう。但し呼び寄せた生物と同じ水中に使用者が入っている必要がある。C：500feet以内の【知力】1or2の水棲生物に対しフィアー(DC16)を掛け恐慌状態とする。ST成功でも3d6Rの間怯え状態になる。</t>
  </si>
  <si>
    <t>霧の角笛</t>
  </si>
  <si>
    <t>Horn of Fog</t>
  </si>
  <si>
    <t>オブスキュアリングミスト</t>
  </si>
  <si>
    <t>吹くとオブスキュアリングミストのきりと同じような霧を出す。吹きつづける限り、霧は1Rに10feetづつ広がっていく。</t>
  </si>
  <si>
    <t>破砕の角笛</t>
  </si>
  <si>
    <t>Horn of Blasting</t>
  </si>
  <si>
    <t>なし</t>
  </si>
  <si>
    <t>シャウト</t>
  </si>
  <si>
    <t>合言葉を唱えてから吹くとABどちらかの効果がある(任意?)。A：100feet円錐形範囲対象に内部の物は全て頑健ST(DC16)を行う。成功＝１R朦朧状態＋2R聴覚喪失。失敗＝1d10ダメージ＋2R朦朧状態+4R聴覚喪失。B：幅1feet/長さ100feetの超音波を発し、その範囲の金属、石、木などに硬度を無視して1d10のダメージを与える。</t>
  </si>
  <si>
    <t>ボカブ神に愛でられし書</t>
  </si>
  <si>
    <t>Boccob's Blesssd Book</t>
  </si>
  <si>
    <t>なし</t>
  </si>
  <si>
    <t>シークレットページ</t>
  </si>
  <si>
    <t>全てのLvの呪文を1ページに書き込める。最大45個記入できる。ランダムの宝物にこれがあった場合無記入である。</t>
  </si>
  <si>
    <t>空気のビン</t>
  </si>
  <si>
    <t>Bottle of Air</t>
  </si>
  <si>
    <t>コントロールウィンズ</t>
  </si>
  <si>
    <t>空気の無い所(水中や真空中)に持ち込むと空気が出つづける。PCが呼吸ができる(標準アクションで)。複数のPCで回し飲みできる。</t>
  </si>
  <si>
    <t>マーリンドのスプーン</t>
  </si>
  <si>
    <t>Murlynd's Spoon</t>
  </si>
  <si>
    <t>クリエイトフードアンドウォーター</t>
  </si>
  <si>
    <t>このスプーンを空の食器に置くとそれは粥でいっぱいになる。どんな生物でも食べられる。毎日4人分を作ることができる。</t>
  </si>
  <si>
    <t>下級所くらましの外套</t>
  </si>
  <si>
    <t>Minor Cloak of Displacement</t>
  </si>
  <si>
    <t>ディスプレイスメント</t>
  </si>
  <si>
    <t>着用(クローク)</t>
  </si>
  <si>
    <t>着用により20%の失敗確立(1/2視認困難)を得る。&lt;攻撃などを受けた場合1/5で攻撃を回避できる&gt;</t>
  </si>
  <si>
    <t>下級閃光の額環</t>
  </si>
  <si>
    <t>Minor Circlet of Blasting</t>
  </si>
  <si>
    <t>シアリングライト</t>
  </si>
  <si>
    <t>合言葉で1回/日、シアリングライト(3d8)を発する。</t>
  </si>
  <si>
    <t>ドクロの仮面</t>
  </si>
  <si>
    <t>Mask of the Skull</t>
  </si>
  <si>
    <t>フィンガーオブデス、アニメイトオブジェクツ</t>
  </si>
  <si>
    <t>1回/日起動できる。1時間以上着用(部位不明)後に着用者から外れて50feet以内の目標に攻撃をする。攻撃成功後、頑健ST(DC20)を要求し、相手が失敗すると即死する。成功した場合でも3d6+13のダメージを受ける。攻撃終了後、仮面は使用者の元へ戻る。</t>
  </si>
  <si>
    <t>ティタン族のつるはし</t>
  </si>
  <si>
    <t>ティグ(未訳？呪文)</t>
  </si>
  <si>
    <t>1回/日；蓋を開けてイフリート召喚。1d100で効果変更(1～10：即開放者攻撃、11～90：10min.命令を実行、91～100：3つのウィッシュを使ってくれる)</t>
  </si>
  <si>
    <t>瞑想の香</t>
  </si>
  <si>
    <t>Incense of Meditation</t>
  </si>
  <si>
    <t>特技：呪文威力最大化</t>
  </si>
  <si>
    <t>ブレス</t>
  </si>
  <si>
    <t>信仰呪文使い・消費</t>
  </si>
  <si>
    <t>8時間消費中に祈る：全ての呪文を呪文威力最大化した状態に(Lv上昇無し)、効果時間24。</t>
  </si>
  <si>
    <t>飛行の翼</t>
  </si>
  <si>
    <t>Wings of Flying</t>
  </si>
  <si>
    <t>フライ</t>
  </si>
  <si>
    <t>常時・合言葉</t>
  </si>
  <si>
    <t>着用(クローク)</t>
  </si>
  <si>
    <t>DMG</t>
  </si>
  <si>
    <t>合言葉で羽になり、フライと同じ効果を得る。</t>
  </si>
  <si>
    <t>飛行のブーツ</t>
  </si>
  <si>
    <t>Winged Boots</t>
  </si>
  <si>
    <t>なし</t>
  </si>
  <si>
    <t>フライ</t>
  </si>
  <si>
    <t>合言葉でフライと同じ効果を得る。効果：2hr/日</t>
  </si>
  <si>
    <t>風扇</t>
  </si>
  <si>
    <t>Wind Fan</t>
  </si>
  <si>
    <t>ガストオブウィンド</t>
  </si>
  <si>
    <t>合言葉でガストオブウィンドの効果を得る。1日2回目からは使うたびに20％の確立で破壊。</t>
  </si>
  <si>
    <t>脱出の胴着</t>
  </si>
  <si>
    <t>Vest of Escape</t>
  </si>
  <si>
    <t>なし</t>
  </si>
  <si>
    <t>ノック、グリース</t>
  </si>
  <si>
    <t>着用(ヴェスト)</t>
  </si>
  <si>
    <t>&lt;脱出術&gt;+6技量ボーナス、胴着のポケットの道具で、&lt;解錠&gt;判定に技量ボーナス+4(15feet以上本体と離れると効果なし)</t>
  </si>
  <si>
    <t>信心の装束</t>
  </si>
  <si>
    <t>Vestment of Faith</t>
  </si>
  <si>
    <t>ストーンスキン</t>
  </si>
  <si>
    <t>ダメージ減少（5/+5)</t>
  </si>
  <si>
    <t>多次元宇宙の井戸</t>
  </si>
  <si>
    <t>Well of Many Worlds</t>
  </si>
  <si>
    <t>なし</t>
  </si>
  <si>
    <t>ゲート</t>
  </si>
  <si>
    <t>ポータブルホールと同じ。DMが選択orランダムに決定</t>
  </si>
  <si>
    <t>無限の煙の壺</t>
  </si>
  <si>
    <t>Eversmoking Bottle</t>
  </si>
  <si>
    <t>なし</t>
  </si>
  <si>
    <t>パイロテクニクス</t>
  </si>
  <si>
    <t>1R目に50feet四方に煙が発生(視界完全遮断)、閉めないと10feet/R広がって100feet四方まで広がる。</t>
  </si>
  <si>
    <t>消えずの松明</t>
  </si>
  <si>
    <t>Everburning Torch</t>
  </si>
  <si>
    <t>特技不要</t>
  </si>
  <si>
    <t>コンティニュアルフレイム</t>
  </si>
  <si>
    <t>コンティニュアルフレイムが掛かった松明</t>
  </si>
  <si>
    <t>嵐のオーブ</t>
  </si>
  <si>
    <t>Orb of Storms</t>
  </si>
  <si>
    <t>なし</t>
  </si>
  <si>
    <t>コントロールウェザー、ストームオブヴェンジャンス</t>
  </si>
  <si>
    <t>天候に関する全てのSTに+2幸運ボーナス。起動能力：コントロールウェザー1回/日、ストームオブヴェンジャンス1回/月</t>
  </si>
  <si>
    <t>空飛ぶじゅうたんA</t>
  </si>
  <si>
    <t>Carpet of Flying</t>
  </si>
  <si>
    <t>なし</t>
  </si>
  <si>
    <t>フライ、パーマネンシイ</t>
  </si>
  <si>
    <t>無制限のフライ呪文効果。サイズ：3×5Feet、荷重：300p、スピード：210Feet</t>
  </si>
  <si>
    <t>空飛ぶじゅうたんB</t>
  </si>
  <si>
    <t>無制限のフライ呪文効果。サイズ：4×6Feet、荷重：600p、スピード：180Feet</t>
  </si>
  <si>
    <t>空飛ぶじゅうたんC</t>
  </si>
  <si>
    <t>無制限のフライ呪文効果。サイズ：5×7Feet、荷重：900p、スピード：150Feet</t>
  </si>
  <si>
    <t>空飛ぶじゅうたんD</t>
  </si>
  <si>
    <t>無制限のフライ呪文効果。サイズ：6×9Feet、荷重：1200p、スピード：120Feet</t>
  </si>
  <si>
    <t>オーガの力の篭手</t>
  </si>
  <si>
    <t>Gauntlets of Ogre Power</t>
  </si>
  <si>
    <t>なし</t>
  </si>
  <si>
    <t>ブルズストレングス</t>
  </si>
  <si>
    <t>着用(篭手)</t>
  </si>
  <si>
    <t>DMG</t>
  </si>
  <si>
    <t>錆の篭手</t>
  </si>
  <si>
    <t>Gauntlets of Rust</t>
  </si>
  <si>
    <t>ラスティンググラスプ</t>
  </si>
  <si>
    <t>常時・起動</t>
  </si>
  <si>
    <t>着用物全てへ錆の完全耐性を与える。起動能力：ラスティンググラスプ1回/日。</t>
  </si>
  <si>
    <t>キオートムの軟膏</t>
  </si>
  <si>
    <t>Keoghtom's Ointment</t>
  </si>
  <si>
    <t>キュアライトウーンズ、ニュートラライズポイズン、リムーブディジーズ</t>
  </si>
  <si>
    <t>消費</t>
  </si>
  <si>
    <t>1d8+5のキュアor解毒or病気除去。計5回分。</t>
  </si>
  <si>
    <t>祈祷のろうそく</t>
  </si>
  <si>
    <t>Candle of Invocation</t>
  </si>
  <si>
    <t>作成者はキャンドルと同属性</t>
  </si>
  <si>
    <t>ゲート</t>
  </si>
  <si>
    <t>A：ろうそくと同じ属性のPCはろうそくの灯から30feet以内にいると攻撃、ST、技能判定に＋２式ボーナスを得る。4時間持続。B：ろうそくと同じ属性のクレリックが呪文を準備する時に使うと1日に準備できる呪文を2Lv高いかのように準備できる。ろうそくが燃えている間なら通常使えない高Lv呪文も発動できる。4時間持続。C：ろうそくを灯すと持ち主はゲート呪文を発動できる。招請される存在はろうそくと同じ属性である。この場合、ろうそくは招請中に燃え尽きてしまう。</t>
  </si>
  <si>
    <t>真実のろうそく</t>
  </si>
  <si>
    <t>Candle of Truth</t>
  </si>
  <si>
    <t>ゾーンオブトゥルース</t>
  </si>
  <si>
    <t>火を灯すと30Feet半径のゾーンオブトゥルースが発生。1ｈｒ継続。</t>
  </si>
  <si>
    <t>次元門の立方体</t>
  </si>
  <si>
    <t>Cubic Gate</t>
  </si>
  <si>
    <t>なし</t>
  </si>
  <si>
    <t>ゲート</t>
  </si>
  <si>
    <t>6面体：1面は物質界残りは別の次元界。1面を押すと対象の次元界へのゲートが開く。10%/min.の確立で来訪者がやってくる。もう一回押すとゲートは閉まる。同時に複数のゲートは開かない。すばやく2回押すと押したPCと周囲5feet以内の生物はすべて他次元へ転送される(意志ST(DC23)で拒否可能)</t>
  </si>
  <si>
    <t>力場の立方体</t>
  </si>
  <si>
    <t>Cube of Force</t>
  </si>
  <si>
    <t>ウォールオブフォース</t>
  </si>
  <si>
    <t>冷気抵抗の立方体</t>
  </si>
  <si>
    <t>Cube of Frost Resistance</t>
  </si>
  <si>
    <t>プロテクションフロムエレメンツ</t>
  </si>
  <si>
    <t>起動すると10feetの立方体が取り囲み冷気に関する全ての攻撃を吸収する。HP50で壊れ、1hrの間起動できなくなる。100p以上のダメージを受けると立方体自体が破壊される。華氏0℃未満で2ダメージ/Rを受ける。さらに華氏が10℃下がるとダメージが＋２される。</t>
  </si>
  <si>
    <t>クアアルの羽飾り(いかり)</t>
  </si>
  <si>
    <t>Quaal's Feather Token(Anchor)</t>
  </si>
  <si>
    <t>メジャークリエイション</t>
  </si>
  <si>
    <t>1日までの間、船を動かさないようにする</t>
  </si>
  <si>
    <t>クアアルの羽飾り(鞭)</t>
  </si>
  <si>
    <t>Quaal's Feather Token(Whip)</t>
  </si>
  <si>
    <t>メジャークリエイション</t>
  </si>
  <si>
    <t>自動攻撃をする超大型の鞭(BAB+10、1d6+1、+1強化ボーナス)になる。命中後フリーで組み付き攻撃(+15)が出来る。効果時間1hr</t>
  </si>
  <si>
    <t>クアアルの羽飾り(白鳥型ボート)</t>
  </si>
  <si>
    <t>Quaal's Feather Token(Swan Boat)</t>
  </si>
  <si>
    <t>メジャークリエイション</t>
  </si>
  <si>
    <t>白鳥型のボート(水上、移動力60feet)になる。運搬能力：馬8頭、あるいは32人の中型CLの組み合わせ。効果時間：1日</t>
  </si>
  <si>
    <t>クアアルの羽飾り(樹木)</t>
  </si>
  <si>
    <t>Quaal's Feather Token(Tree)</t>
  </si>
  <si>
    <t>メジャークリエイション</t>
  </si>
  <si>
    <t>大きな樫の木（幹の径6feet、高さ660feet、差し渡し40feet)になる。効果時間：瞬間</t>
  </si>
  <si>
    <t>クアアルの羽飾り(鳥)</t>
  </si>
  <si>
    <t>Quaal's Feather Token(Bird)</t>
  </si>
  <si>
    <t>伝書鳩になる。伝言を指定した目標に届ける。効果時間：届けるまで</t>
  </si>
  <si>
    <t>クアアルの羽飾り(扇)</t>
  </si>
  <si>
    <t>Quaal's Feather Token(Fan)</t>
  </si>
  <si>
    <t>なし</t>
  </si>
  <si>
    <t>メジャークリエイション</t>
  </si>
  <si>
    <t>海上で使える扇になり、1隻の船を進ませるのに必要な風(25マイル＝40Km)を作れる。但し同じ方向の風に累積させてより強くすることは出来ない。逆に吹かせて弱くは出来る。波の大きさには影響しない。効果時間：8hr</t>
  </si>
  <si>
    <t>アローナの矢筒</t>
  </si>
  <si>
    <t>Quiver of Ehlonna</t>
  </si>
  <si>
    <t>レオムンズシークレットチェスト</t>
  </si>
  <si>
    <t>外見は矢筒。3箇所に収納可能。持ち主は毎ラウンド矢筒に命令して必要なものを取り出せる。A:アローと大体同じ大きさのもの60個。B:ジャヴェリンと同じ大きさのもの18個。C:ボウと同じ大きさのもの(スピア・スタッフなど)を6個。</t>
  </si>
  <si>
    <t>物入れの手袋</t>
  </si>
  <si>
    <t>Glove of Storing</t>
  </si>
  <si>
    <t>なし</t>
  </si>
  <si>
    <t>シュリンクアイテム</t>
  </si>
  <si>
    <t>ーー</t>
  </si>
  <si>
    <t>片手用。合言葉で20pまでのアイテム一つを「活動停止状態」で収納。重量は無視できるようになる。指を鳴らすと出てくる。動作はフリーアクション。</t>
  </si>
  <si>
    <t>矢返しの手袋</t>
  </si>
  <si>
    <t>Gloves of Arrow Snaring</t>
  </si>
  <si>
    <t>シールド</t>
  </si>
  <si>
    <t>作製価格</t>
  </si>
  <si>
    <t>必要EXP</t>
  </si>
  <si>
    <t>【効果】　</t>
  </si>
  <si>
    <t>起動すると10feet四方のウォールオブフォースを設置できる。36CH/日まで使用可能。6面体の1：消費CH１、ガスや風を入れない、速度30feet。2：消費CH2、生きていない物質は入れない、速度20feet。3：消費CH3、生きていいる生物を入れない、速度15feet。4：消費CH４、魔法を入れない、速度10feet。5：消費CH6、全てのものを入れない、10feet。6：消費CH0、起動停止、通常どおり。力場に30ダメージ以上受けた場合10ダメージで1CH消費。別の攻撃には下記で無効化する：破砕の角笛(ホーンオブラスティング)：6CH消費、ウォールオブファイア：2CH消費、パスウォール：3CH消費、ディスインテグレイト：6CH消費、フェイズドア：5CH消費、プラズマティックスプレー：7CH消費</t>
  </si>
  <si>
    <t>ローブの継当てを剥がすと以下のアイテムになる。使うと戻せない。A：各2個：ダガー、満タン点火済み投光式ランタン、10feet棒、麻のロープ50feet、袋。B：4d4個、d%で決定：d%01～08 800gp入り袋、09～15 500gp相当の銀箱、16～22 鉄の扉(10feet×10feetまで、自動的に設置され蝶番と閂(片側に)が付いている)、23～30 宝石10個(各100gp相当)、31～44 木製の梯子(24feet長)、45～51 ミュール(鞍袋付)、52～59 開いた落とし穴(10立方feet)、60～68 ポーションオブキュアシリアスウーンズ、69～75 こぎ船(12feet長)、76～83 下級の巻物(ランダム決定)、84～90 ウォードック(ライディングドック相当)×2、91～96 窓(2×4feet、奥行き2feetまで)、97～100 さらに2回振りなおし(＝1個増える)</t>
  </si>
  <si>
    <t>着用者は特技：イニシアチブ強化を得る。既に持っている場合、＋１技量ボーナスを得る。さらに1回/日大型の蜻蛉になり敵を攻撃する。蜻蛉が死ぬとメダリオンも壊れる。200feetまで命令が届く。所有者が死亡or気絶or 200feetより離れた場合、蜻蛉からメダリオンに戻る。★ジャイアントドラゴンフライ：脅威度１：大型：蟲：HD3d8+3(HP16)：イニシアチブ+1：移動20feet/60feet(飛行、良好)：AC14(接10、立13)：攻撃＋５(1d8+6噛)：間合い5feet：特殊能力 全ての精神作用効果に完全耐性、暗視60feet：属性 真なる中立：頑健ST+4、反応ST+2、意志ST+2：【筋力】18、【敏捷力】12、【耐久力】13、【知力】ー、【判断力】12、【魅力】12：&lt;隠れ身&gt;-3、&lt;方向感覚&gt;+7、&lt;視認&gt;+7</t>
  </si>
  <si>
    <t>Cloak of Elvenkind</t>
  </si>
  <si>
    <t>作成者はエルフ</t>
  </si>
  <si>
    <t>インヴィジビリティ</t>
  </si>
  <si>
    <t>&lt;隠れ身&gt;判定に+10の状況ボーナス</t>
  </si>
  <si>
    <t>魅力の外套(+2)</t>
  </si>
  <si>
    <t>Cloak of Charisma</t>
  </si>
  <si>
    <t>なし</t>
  </si>
  <si>
    <t>チャームモンスター</t>
  </si>
  <si>
    <t>【魅力】に+2の強化ボーナス</t>
  </si>
  <si>
    <t>魅力の外套(+4)</t>
  </si>
  <si>
    <t>【魅力】に+4の強化ボーナス</t>
  </si>
  <si>
    <t>魅力の外套(+6)</t>
  </si>
  <si>
    <t>【魅力】に+6の強化ボーナス</t>
  </si>
  <si>
    <t>コウモリの外套</t>
  </si>
  <si>
    <t>Cloak of the Bat</t>
  </si>
  <si>
    <t>フライ、ポリモーフセルフ</t>
  </si>
  <si>
    <t>&lt;隠れ身&gt;判定に+10の状況ボーナス。AC+2反発ボーナス。暗闇の中で飛行可能(コウモリに変身することも可能)。但し、飛行時間は1hrまで、使用後同じ時間が経過するまで再度の利用が出来ない。</t>
  </si>
  <si>
    <t>エイの外套</t>
  </si>
  <si>
    <t>Cloak of the Manta Ray</t>
  </si>
  <si>
    <t>ウォーターブリージング、フリーダムオブムーブメント</t>
  </si>
  <si>
    <t>塩水に入るとエイに変身。AC+3外皮ボーナスと水中呼吸能力及び60feetの水泳速度を得る。1d6ダメージの尻尾攻撃(攻撃力はPCの最大接近攻撃値)を得る。</t>
  </si>
  <si>
    <t>抵抗の外套(+1)</t>
  </si>
  <si>
    <t>Cloak of Resistance</t>
  </si>
  <si>
    <t>レジスタンス</t>
  </si>
  <si>
    <t>全てのSTに+1の抵抗ボーナスを得る</t>
  </si>
  <si>
    <t>抵抗の外套(+2)</t>
  </si>
  <si>
    <t>全てのSTに+2の抵抗ボーナスを得る</t>
  </si>
  <si>
    <t>抵抗の外套(+3)</t>
  </si>
  <si>
    <t>全てのSTに+3の抵抗ボーナスを得る</t>
  </si>
  <si>
    <t>抵抗の外套(+4)</t>
  </si>
  <si>
    <t>全てのSTに+4の抵抗ボーナスを得る</t>
  </si>
  <si>
    <t>抵抗の外套(+5)</t>
  </si>
  <si>
    <t>全てのSTに+5の抵抗ボーナスを得る</t>
  </si>
  <si>
    <t>混沌のダイアモンド</t>
  </si>
  <si>
    <t>Chaos Diamond</t>
  </si>
  <si>
    <t>ランダムアクション、マジックサークロアゲンストロー、ワードオブケイオス、クロークオブケイオス</t>
  </si>
  <si>
    <t>ランダムアクション、マジックサークロアゲンストロー、ワードオブケイオス、クロークオブケイオスの各能力を1d4回/日(DM決定)を得る。混沌属性以外のPCが所持すると所持している間-1Lvとなる。</t>
  </si>
  <si>
    <t>いかさま師のケープ</t>
  </si>
  <si>
    <t>Cape of the Mountebank</t>
  </si>
  <si>
    <t>ディメンジョンドア</t>
  </si>
  <si>
    <t>合言葉でディメンジョンドア呪文を使える。1回/日。</t>
  </si>
  <si>
    <t>暗視のゴーグル</t>
  </si>
  <si>
    <t>Goggles of Night</t>
  </si>
  <si>
    <t>ダークヴィジョン</t>
  </si>
  <si>
    <t>両目着用で暗視(60feet)を得る。</t>
  </si>
  <si>
    <t>拡大のゴーグル</t>
  </si>
  <si>
    <t>Goggles of Minute Seeing</t>
  </si>
  <si>
    <t>トゥルーシーイング</t>
  </si>
  <si>
    <t>両目着用で&lt;捜索&gt;判定に+5のボーナスを得る。</t>
  </si>
  <si>
    <t>ゴーレム殺しのスカラベ(フレッシュ)</t>
  </si>
  <si>
    <t>Golembane Scarab</t>
  </si>
  <si>
    <t>ディテクトマジック、キーンエッジ</t>
  </si>
  <si>
    <t>60feet内の全てのゴーレムの感知(&lt;精神集中&gt;が必要)。フレッシュゴーレムのダメージ減少を無視してダメージを入れられる。</t>
  </si>
  <si>
    <t>ゴーレム殺しのスカラベ(クレイ)</t>
  </si>
  <si>
    <t>60feet内の全てのゴーレムの感知(&lt;精神集中&gt;が必要)。クレイゴーレムのダメージ減少を無視してダメージを入れられる。</t>
  </si>
  <si>
    <t>ゴーレム殺しのスカラベ(ストーン)</t>
  </si>
  <si>
    <t>60feet内の全てのゴーレムの感知(&lt;精神集中&gt;が必要)。ストーンゴーレムのダメージ減少を無視してダメージを入れられる。</t>
  </si>
  <si>
    <t>ゴーレム殺しのスカラベ(アイアン)</t>
  </si>
  <si>
    <t>60feet内の全てのゴーレムの感知(&lt;精神集中&gt;が必要)。アイアンゴーレムのダメージ減少を無視してダメージを入れられる。</t>
  </si>
  <si>
    <t>ゴーレム殺しのスカラベ(フレッシュ及びクレイ)</t>
  </si>
  <si>
    <t>Golembane Scarab</t>
  </si>
  <si>
    <t>ディテクトマジック、キーンエッジ</t>
  </si>
  <si>
    <t>60feet内の全てのゴーレムの感知(&lt;精神集中&gt;が必要)。フレッシュ＆クレイゴーレムのダメージ減少を無視してダメージを入れられる。</t>
  </si>
  <si>
    <t>ゴーレム殺しのスカラベ(全て)</t>
  </si>
  <si>
    <t>60feet内の全てのゴーレムの感知(&lt;精神集中&gt;が必要)。全てのゴーレムのダメージ減少を無視してダメージを入れられる。</t>
  </si>
  <si>
    <t>説得の額環</t>
  </si>
  <si>
    <t>Circlet of Persuasion</t>
  </si>
  <si>
    <t>なし</t>
  </si>
  <si>
    <t>チャームパーソン</t>
  </si>
  <si>
    <t>着用(兜)</t>
  </si>
  <si>
    <t>ーー</t>
  </si>
  <si>
    <t>DMG</t>
  </si>
  <si>
    <t>【魅力】判定及び【魅力】系技能判定に+2の技量ボーナス</t>
  </si>
  <si>
    <t>看破の宝石</t>
  </si>
  <si>
    <t>Gem of Seeing</t>
  </si>
  <si>
    <t>トゥルーシーイング</t>
  </si>
  <si>
    <t>透視</t>
  </si>
  <si>
    <t>透過して物を見るとトゥルーシーイングの影響下と同じ効果を得る</t>
  </si>
  <si>
    <t>輝きの宝石</t>
  </si>
  <si>
    <t>Gem of Brightness</t>
  </si>
  <si>
    <t>デイライト、ブラインドネス／デフネス</t>
  </si>
  <si>
    <t>50チャージ品。合言葉A：長さ10fの淡い光を発する。チャージ消費無し。合言葉B：直径1ｆ、長さ50fの光線で遠隔接触攻撃。命中：1d4Rの盲目状態（反応セーブ無効(DC14)) 1チャージ消費。合言葉C：長さ30ｆの円錐範囲の全ての生物は1d4Rの盲目状態（反応セーブ無効(DC14)) その後攻撃、&lt;視認&gt;判定、&lt;捜索&gt;判定に-1の永久ペナルティを受ける。(リムーブブラインドネスorヒールで治療可)　5チャージ消費。</t>
  </si>
  <si>
    <t>守りのスカラベ</t>
  </si>
  <si>
    <t>Scarab of Protection</t>
  </si>
  <si>
    <t>ブレス、デスウォード、ネガティブエナジープロテクション、ウィッシュorミラクル</t>
  </si>
  <si>
    <t>12回(Lv)までの生命吸収攻撃や即死効果を防ぐ。12回消費後破壊。持ち主は呪文抵抗15を得る。</t>
  </si>
  <si>
    <t>切れ味の鞘</t>
  </si>
  <si>
    <t>Scabbard of Keen Edges</t>
  </si>
  <si>
    <t>キーンエッジ</t>
  </si>
  <si>
    <t>鞘。ナイフやダガーからグレートソードまでを収められるように形状変化する。3回/日まで収めた刃物に合言葉でキーンエッジの効果を与える。</t>
  </si>
  <si>
    <t>警報の石</t>
  </si>
  <si>
    <t>Stone of Alarm</t>
  </si>
  <si>
    <t>アラーム</t>
  </si>
  <si>
    <t>合言葉で張り付く。その後同じ合言葉なしにその物体に触れると1/4マイル先まで聞こえる金切り声を上げる(1hr持続)。</t>
  </si>
  <si>
    <t>幸運の石</t>
  </si>
  <si>
    <t>Stone of Gooｄ Luck</t>
  </si>
  <si>
    <t>デヴァインフェイヴァー</t>
  </si>
  <si>
    <t>所有者は全てのST及び技能判定に+1幸運ボーナスを得る。</t>
  </si>
  <si>
    <t>アースエレメンタル制御の石</t>
  </si>
  <si>
    <t>Stone of Controlling Earth Elementals</t>
  </si>
  <si>
    <t>サモンモンスター6、サモンモンスター7</t>
  </si>
  <si>
    <t>合言葉を唱える(全ラウンドアクション)。A：土・泥・粘土上では＞超大型アースエレメンタル(サモンモンスター7と同じ)、B:砂、自然石上では＞大型アースエレメンタル(サモンモンスター6と同じ)を召喚する。1d4ラウンド後に出現。一度に1体しか召喚できない。</t>
  </si>
  <si>
    <t>石肌軟膏</t>
  </si>
  <si>
    <t>Stone Salve</t>
  </si>
  <si>
    <t>なし</t>
  </si>
  <si>
    <t>フレッシュトゥストーン、ストーンスキン</t>
  </si>
  <si>
    <t>価格は1オンス当たり。A:1オンス使用。石化を解除する。B：1オンス使用。ストーンスキンの効果を得る。</t>
  </si>
  <si>
    <t>石の馬(駿馬)</t>
  </si>
  <si>
    <t>Stone Horse(Courser)</t>
  </si>
  <si>
    <t>なし</t>
  </si>
  <si>
    <t>フレッシュトゥストーン、アニメイトオブジェクツ</t>
  </si>
  <si>
    <t>合言葉で馬になる。1000ｐまで運べる。食事休息なしでよい。ダメージを受けた場合、ストーントゥフレッシュを掛けて普通の馬にして治療する。ヘヴィホースと同じデータ使用。硬度10.</t>
  </si>
  <si>
    <t>石の馬(軍馬)</t>
  </si>
  <si>
    <t>Stone Horse(Destrier)</t>
  </si>
  <si>
    <t>なし</t>
  </si>
  <si>
    <t>フレッシュトゥストーン、アニメイトオブジェクツ</t>
  </si>
  <si>
    <t>合言葉で馬になる。1000ｐまで運べる。食事休息なしでよい。ダメージを受けた場合、ストーントゥフレッシュを掛けて普通の馬にして治療する。ヘヴィウォーホースと同じデータ使用。硬度10.</t>
  </si>
  <si>
    <t>壁歩きのスリッパ</t>
  </si>
  <si>
    <t>Slippers of Spider Climbing</t>
  </si>
  <si>
    <t>スパイダークライム</t>
  </si>
  <si>
    <t>着用(ブーツ)</t>
  </si>
  <si>
    <t>着用者は手が自由のままで垂直な表面などを移動できる。移動速度15feet。但し滑り易い表面(凍結、油脂)は不可</t>
  </si>
  <si>
    <t>エアエレメンタル制御の香炉</t>
  </si>
  <si>
    <t>Censer of Controlling Air Elementals</t>
  </si>
  <si>
    <t>サモンモンスター6、サモンモンスター9</t>
  </si>
  <si>
    <t>香を焚いて合言葉を唱える(全ラウンドアクション)。大型エアエレメンタル(サモンモンスター6と同じ)を召喚する。もし、インセンスオブメディテイションを焚けば、エルダーエアエレメンタル(サモンモンスター9と同じ)を召喚する。一度に1体しか召喚できない。</t>
  </si>
  <si>
    <t>強力接着剤</t>
  </si>
  <si>
    <t>Sovereign Glue</t>
  </si>
  <si>
    <t>なし</t>
  </si>
  <si>
    <t>メイクホール</t>
  </si>
  <si>
    <t>価格は1オンス当たり。1オンスで1平方feetを覆える。二つの物質を永久にくっつける(１R掛かる)。１R前に剥がすと接着剤の効果が無くなる。但し万能溶剤(ユニヴァーサルソルヴェント)では溶かせる。保存するには同じビンの中にオイルオブスリッパネスが1オンス入っていないといけない。接着剤をビンから出した場合、１R以内にオイルオブスリッパネスを新たに1オンス注がないと残りはビンにくっついてしまう。</t>
  </si>
  <si>
    <t>暗黒のドクロ</t>
  </si>
  <si>
    <t>Darkskall</t>
  </si>
  <si>
    <t>作成者の属性は悪</t>
  </si>
  <si>
    <t>アンハロウ</t>
  </si>
  <si>
    <t>ドクロを起点にアンハロウが発動されている(但し、追加呪文効果は定着されていない)</t>
  </si>
  <si>
    <t>姿現しの粉</t>
  </si>
  <si>
    <t>Dust of Appearance</t>
  </si>
  <si>
    <t>グリッターダスト</t>
  </si>
  <si>
    <t>空気中に撒く。A:不可視のものを可視にする。B:ミラーイメージやプロジェクトイメージを無効化。C:ブラーとディスプレイスメントの無効化。D:この粉に覆われた生物は隠れることが出来ない。2d100分持続。</t>
  </si>
  <si>
    <t>幻影粉</t>
  </si>
  <si>
    <t>Dust of Illusion</t>
  </si>
  <si>
    <t>チェンジセルフ</t>
  </si>
  <si>
    <t>生物に撒くとその生物はチェンジセルフと同じ影響を受ける。反応ST(DC11)で無効化。1d6+6hr持続。</t>
  </si>
  <si>
    <t>姿隠しの粉</t>
  </si>
  <si>
    <t>Dust of Disappearance</t>
  </si>
  <si>
    <t>なし</t>
  </si>
  <si>
    <t>インプルーブドインヴィジビリティ</t>
  </si>
  <si>
    <t>215-216</t>
  </si>
  <si>
    <t>この粉に触れた生物は不可視となる。シーインヴィジビリティやインヴィジビリティパージでも見えない。姿現しの粉で無効化。2d10分持続(物体の上に注意深く掛けられた場合1d10+10分持続する)</t>
  </si>
  <si>
    <t>乾燥粉</t>
  </si>
  <si>
    <t>Dust of Dryness</t>
  </si>
  <si>
    <t>コントロールウォーター</t>
  </si>
  <si>
    <t>A:水に関わりのある生物に使用。頑健ST(DC18)失敗で破壊。成功でも5d6ダメージ。B水に投げ入れる。：1立方ヤード(約0.76立方メートル)の水を消滅。おはじきサイズの玉にする。この玉を地面に投げつけると消滅させた水量と同じだけ開放する。＜真水・塩水・アルカリ水以外の液体には作用しない。＞</t>
  </si>
  <si>
    <t>跡消しの粉</t>
  </si>
  <si>
    <t>Dust of Tracelessness</t>
  </si>
  <si>
    <t>パスウィズアウトトレイス</t>
  </si>
  <si>
    <t>A:部屋に撒いた場合。1000平方feetまでの広さまで、10年間放置された程度まで汚れる。B:移動中に道に撒いた場合。12人(馬など含む)分の痕跡を1マイル分まで遡って消せる。魔法のオーラも残留しない。対抗するさいの追跡判定は+20DCが上がる。</t>
  </si>
  <si>
    <t>球体制御の護符</t>
  </si>
  <si>
    <t>Talisman of the Sphere</t>
  </si>
  <si>
    <t>テレキネシス</t>
  </si>
  <si>
    <t>秘術呪文PC・常時</t>
  </si>
  <si>
    <t>虚無の球体(Sphere of Annihilation、アーティファクト)の制御する&lt;精神集中&gt;への【知力】ボーナスが2倍になる。制御が確立したらその後の制御判定は1ラウンドおきに行えばよい。制御に失敗すれば球体は持ち主に向かって動く。護符の力は抑止されたり打ち消される可能性有り。尚、秘術呪文を使えないPCが所有すると5d6ダメージを受ける。</t>
  </si>
  <si>
    <t>妨害のチャイム</t>
  </si>
  <si>
    <t>Chime of Interruption</t>
  </si>
  <si>
    <t>シャウト</t>
  </si>
  <si>
    <t>チャイムを鳴らすと半径30feet内では音声要素を必要とする全ての呪文も、&lt;精神集中&gt;(DC15+呪文Lv)に成功しないと発動しない。10分に1回しか鳴らせない。1回に3分間鳴り響く。</t>
  </si>
  <si>
    <t>開錠のチャイム</t>
  </si>
  <si>
    <t>Chime of Opening</t>
  </si>
  <si>
    <t>ノック</t>
  </si>
  <si>
    <t>50回チャージ品。鳴らすと錠前、蓋、扉、弁、戸口、かんぬき、枷、鎖、などが開く。術者15Lv以下のホールドポータルやアーケインロックも解呪する。但し、対象はチャイムの使用者がそこに有ることを知っていなければならない。複数の鍵を同時に開けることは出来ない。(必要回数鳴らすべし)</t>
  </si>
  <si>
    <t>次元の枷</t>
  </si>
  <si>
    <t>Dimensional Shackles</t>
  </si>
  <si>
    <t>ディメンジョナルアンカー</t>
  </si>
  <si>
    <t>装着(枷)</t>
  </si>
  <si>
    <t>DMG</t>
  </si>
  <si>
    <t>枷に捕らえられた生物はディメンジョナルアンカーと同じ効果を受ける（ST不可)。この枷の破壊及び脱出はDC30。</t>
  </si>
  <si>
    <t>デイルンの携帯要塞</t>
  </si>
  <si>
    <t>Daern's Instant Fortress</t>
  </si>
  <si>
    <t>モルデンカイネンズマグニフィシャントマンション</t>
  </si>
  <si>
    <t>起動すると1Rで面積20×20feet高さ30feetの塔になる。巻き込まれると10d10ダメージ(反応ST半減、DC19)を受ける。要塞の扉はノックでも開かない。壁はHP100硬度20。ウィッシュやミラクルで修理することが出来る(1回で50HP)。</t>
  </si>
  <si>
    <t>無限の水差し</t>
  </si>
  <si>
    <t>Decanter of Endless Water</t>
  </si>
  <si>
    <t>出るのは真水か塩水。合言葉は3種類。A:小川：1Rに1ガロン。B:湧き水：1Rに5ガロン、長さ5feetの川が出来る。C：間欠泉：1Rに30ガロン、1体の相手に向けることで1d4ダメージを与えられる、長さ20feet巾1feetの川が出来る。間欠泉を使用するには【筋力】判定(DC12)に成功しないと倒れてしまう。</t>
  </si>
  <si>
    <t>幻影のデック</t>
  </si>
  <si>
    <t>Deck of Illusions</t>
  </si>
  <si>
    <t>メジャーイメージ</t>
  </si>
  <si>
    <t>34枚で構成される。カードを投げるとカードに対応した幻影を作り出す(DMG217p参照)。幻影はカードの落ちた場所から30feet以上離れられない。カードは使ったら再使用できない。宝物として発見された場合、d%1～10で1d20枚欠けている。</t>
  </si>
  <si>
    <t>理解の書(+1)</t>
  </si>
  <si>
    <t>Tome of Understanding</t>
  </si>
  <si>
    <t>ウィッシュorミラクル</t>
  </si>
  <si>
    <t>6日間48hr掛けて読むことにより、【判断力】に+1の体得ボーナスを得る。本は普通の本に変わる。</t>
  </si>
  <si>
    <t>理解の書(+2)</t>
  </si>
  <si>
    <t>6日間48hr掛けて読むことにより、【判断力】に+2の体得ボーナスを得る。本は普通の本に変わる。</t>
  </si>
  <si>
    <t>理解の書(+3)</t>
  </si>
  <si>
    <t>6日間48hr掛けて読むことにより、【判断力】に+3の体得ボーナスを得る。本は普通の本に変わる。</t>
  </si>
  <si>
    <t>理解の書(+4)</t>
  </si>
  <si>
    <t>6日間48hr掛けて読むことにより、【判断力】に+4の体得ボーナスを得る。本は普通の本に変わる。</t>
  </si>
  <si>
    <t>理解の書(+5)</t>
  </si>
  <si>
    <t>6日間48hr掛けて読むことにより、【判断力】に+5の体得ボーナスを得る。本は普通の本に変わる。</t>
  </si>
  <si>
    <t>思考の書(+1)</t>
  </si>
  <si>
    <t>Tome of Thought</t>
  </si>
  <si>
    <t>6日間48hr掛けて読むことにより、【知力】に+1の体得ボーナスを得る。本は普通の本に変わる。</t>
  </si>
  <si>
    <t>思考の書(+2)</t>
  </si>
  <si>
    <t>6日間48hr掛けて読むことにより、【知力】に+2の体得ボーナスを得る。本は普通の本に変わる。</t>
  </si>
  <si>
    <t>思考の書(+3)</t>
  </si>
  <si>
    <t>6日間48hr掛けて読むことにより、【知力】に+3の体得ボーナスを得る。本は普通の本に変わる。</t>
  </si>
  <si>
    <t>思考の書(+4)</t>
  </si>
  <si>
    <t>6日間48hr掛けて読むことにより、【知力】に+4の体得ボーナスを得る。本は普通の本に変わる。</t>
  </si>
  <si>
    <t>思考の書(+5)</t>
  </si>
  <si>
    <t>6日間48hr掛けて読むことにより、【知力】に+5の体得ボーナスを得る。本は普通の本に変わる。</t>
  </si>
  <si>
    <t>統率と威厳の書(+1)</t>
  </si>
  <si>
    <t>Tome of Leadership and Influence</t>
  </si>
  <si>
    <t>ウィッシュorミラクル</t>
  </si>
  <si>
    <t>6日間48hr掛けて読むことにより、【魅力】に+1の体得ボーナスを得る。本は普通の本に変わる。</t>
  </si>
  <si>
    <t>統率と威厳の書(+2)</t>
  </si>
  <si>
    <t>6日間48hr掛けて読むことにより、【魅力】に+2の体得ボーナスを得る。本は普通の本に変わる。</t>
  </si>
  <si>
    <t>統率と威厳の書(+3)</t>
  </si>
  <si>
    <t>6日間48hr掛けて読むことにより、【魅力】に+3の体得ボーナスを得る。本は普通の本に変わる。</t>
  </si>
  <si>
    <t>統率と威厳の書(+4)</t>
  </si>
  <si>
    <t>6日間48hr掛けて読むことにより、【魅力】に+4の体得ボーナスを得る。本は普通の本に変わる。</t>
  </si>
  <si>
    <t>統率と威厳の書(+5)</t>
  </si>
  <si>
    <t>6日間48hr掛けて読むことにより、【魅力】に+5の体得ボーナスを得る。本は普通の本に変わる。</t>
  </si>
  <si>
    <t>恐怖の太鼓</t>
  </si>
  <si>
    <t>Drums of Panic</t>
  </si>
  <si>
    <t>フィアー</t>
  </si>
  <si>
    <t>鳴らすと120feet以内(太鼓の半径20feet以内は安全地帯)の全ての生物はフィアー(意志ST、無効、DC16)の効果を受ける。</t>
  </si>
  <si>
    <t>ドルイドの装束A</t>
  </si>
  <si>
    <t>Druid's Vestment</t>
  </si>
  <si>
    <t>なし</t>
  </si>
  <si>
    <t>ポリモーフセルフ</t>
  </si>
  <si>
    <t>ドルイドが着用するとワイルドシェイプの回数が1回/日増える。</t>
  </si>
  <si>
    <t>ドルイドの装束B</t>
  </si>
  <si>
    <t>ドルイド10Lv</t>
  </si>
  <si>
    <t>適応の首飾り</t>
  </si>
  <si>
    <t>Necklace of Adaptation</t>
  </si>
  <si>
    <t>ウォーターブリージング</t>
  </si>
  <si>
    <t>着用者はガスへの完全耐性を得る。水中や真空中も呼吸できる。</t>
  </si>
  <si>
    <t>ファイアーボールの首飾り（Ⅰ)</t>
  </si>
  <si>
    <t>Necklace of Fireballs</t>
  </si>
  <si>
    <t>ファイアーボール</t>
  </si>
  <si>
    <t>首飾りに付いた球体を投げつけることで(距離70feetまで)、ファイアーボールの効果を得る(DC14)。着用者が火による攻撃のSTに失敗した場合、首飾りもST(+7修正で)を行い失敗した場合全ての球体が爆発する。＜球体：5d6*1、3d6*2＞</t>
  </si>
  <si>
    <t>ファイアーボールの首飾り（Ⅱ)</t>
  </si>
  <si>
    <t>首飾りに付いた球体を投げつけることで(距離70feetまで)、ファイアーボールの効果を得る(DC14)。着用者が火による攻撃のSTに失敗した場合、首飾りもST(+7修正で)を行い失敗した場合全ての球体が爆発する。＜球体：6d6*1、4d6*2、2d6*2＞</t>
  </si>
  <si>
    <t>ファイアーボールの首飾り（Ⅲ)</t>
  </si>
  <si>
    <t>首飾りに付いた球体を投げつけることで(距離70feetまで)、ファイアーボールの効果を得る(DC14)。着用者が火による攻撃のSTに失敗した場合、首飾りもST(+7修正で)を行い失敗した場合全ての球体が爆発する。＜球体：7d6*1、5d6*2、3d6*4＞</t>
  </si>
  <si>
    <t>ファイアーボールの首飾り（Ⅳ)</t>
  </si>
  <si>
    <t>首飾りに付いた球体を投げつけることで(距離70feetまで)、ファイアーボールの効果を得る(DC14)。着用者が火による攻撃のSTに失敗した場合、首飾りもST(+7修正で)を行い失敗した場合全ての球体が爆発する。＜球体：8d6*1、6d6*2、4d6*2、2d6*4＞</t>
  </si>
  <si>
    <t>ファイアーボールの首飾り（Ⅴ)</t>
  </si>
  <si>
    <t>首飾りに付いた球体を投げつけることで(距離70feetまで)、ファイアーボールの効果を得る(DC14)。着用者が火による攻撃のSTに失敗した場合、首飾りもST(+7修正で)を行い失敗した場合全ての球体が爆発する。＜球体：9d6*1,7d6*2、5d6*2、3d6*2＞</t>
  </si>
  <si>
    <t>ファイアーボールの首飾り（Ⅵ)</t>
  </si>
  <si>
    <t>首飾りに付いた球体を投げつけることで(距離70feetまで)、ファイアーボールの効果を得る(DC14)。着用者が火による攻撃のSTに失敗した場合、首飾りもST(+7修正で)を行い失敗した場合全ての球体が爆発する。＜球体：10d6*1、8d6*2、,6d6*2、4d6*4＞</t>
  </si>
  <si>
    <t>Robe of Scintillating Colors</t>
  </si>
  <si>
    <t>カラースプレー、ヒプノシス(日本語訳されていない呪文)</t>
  </si>
  <si>
    <t>合言葉後1R後、30feet半径の凝視攻撃を生み出し、着用者を見たら1d4+1R間幻惑状態になる(意志ST無効、DC14)。これは精神作用の紋様効果である。さらにローブは最初1/4視認困難＝失敗確立10%となり、毎R10％づつ失敗確立が増え、50%(完全視認困難)にまでなる。そしてローブから半径30feetは明るくなる。10R/日まで起動可。</t>
  </si>
  <si>
    <t>星のローブ</t>
  </si>
  <si>
    <t>A：着用者は着用所持運搬しているものと共に肉体的にアストラル界を旅できる。B：着用者は全てのSTに+1の幸運ボーナスを得る。C：着用者は、ローブの6個の刺繍の星を+5手裏剣として使用できる(ローブから手裏剣習熟を得る)。使うと手裏剣は消える。</t>
  </si>
  <si>
    <t>溶け込みのローブ</t>
  </si>
  <si>
    <t>Robe of Blending</t>
  </si>
  <si>
    <t>チェンジセルフ</t>
  </si>
  <si>
    <t>着用者は&lt;隠れ身&gt;判定に+15の状況ボーナスを得る。チェンジセルフを使ったように他の生物の姿をとる事が出来る(回数無制限)。但し、着用者を良く知っていて友好的な生物は普通どおり見える。</t>
  </si>
  <si>
    <t>便利な品々のローブ</t>
  </si>
  <si>
    <t>Robe of Useful Items</t>
  </si>
  <si>
    <t>ファブリケイト</t>
  </si>
  <si>
    <t>絡みつきのロープ</t>
  </si>
  <si>
    <t>合言葉を唱えると、20feet前方or10feet上方に延びて絡みつく(+15の攻撃ボーナスで組み付き攻撃する)。筋力だけでは切れない、刃のある武器で攻撃する必要がある。「ロープ：AC22、HP12、硬度10、1ポイント/5min.リジェネレート。切断されると破壊される。</t>
  </si>
  <si>
    <t>登攀のロープ</t>
  </si>
  <si>
    <t>Rope of Climbing</t>
  </si>
  <si>
    <t>アニメイトロープ</t>
  </si>
  <si>
    <t>ロープの端を持ち、合言葉を唱えると10feet/Rの移動力でロープはどの方向にも這って行き使用者が望む場所に結びつく。長さ60feet。3000ポンドまで支えることが出来る。もしロープの途中にいくつもの結び目を作ったなら長さは50feetになる代わりに&lt;登攀&gt;判定のDCは10になる。</t>
  </si>
  <si>
    <t>縮小のアームバンド</t>
  </si>
  <si>
    <t>Armband of Reduction</t>
  </si>
  <si>
    <t>リデュース</t>
  </si>
  <si>
    <t>武器装備ガイド</t>
  </si>
  <si>
    <t>128</t>
  </si>
  <si>
    <t>1回/日2hr起動できる。着用者の身長を1/2に減らすことができる。</t>
  </si>
  <si>
    <t>抵抗のアイウーンの石(+1)</t>
  </si>
  <si>
    <t>Ioun Stone of Resistance</t>
  </si>
  <si>
    <t>レジスタンス</t>
  </si>
  <si>
    <t>抵抗のアイウーンの石(+2)</t>
  </si>
  <si>
    <t>全てのSTに+2の抵抗ボーナスを得る</t>
  </si>
  <si>
    <t>抵抗のアイウーンの石(+3)</t>
  </si>
  <si>
    <t>全てのSTに+3の抵抗ボーナスを得る</t>
  </si>
  <si>
    <t>抵抗のアイウーンの石(+4)</t>
  </si>
  <si>
    <t>全てのSTに+4の抵抗ボーナスを得る</t>
  </si>
  <si>
    <t>抵抗のアイウーンの石(+5)</t>
  </si>
  <si>
    <t>全てのSTに+5の抵抗ボーナスを得る</t>
  </si>
  <si>
    <t>偽の映像の偶像</t>
  </si>
  <si>
    <t>Idol of False Vision</t>
  </si>
  <si>
    <t>なし</t>
  </si>
  <si>
    <t>ディテクトスクライング、フォールスヴィジョン</t>
  </si>
  <si>
    <t>この像の半径50feet以内のあらゆる物への念視を感知する。合言葉を唱えれば触っている生物と像は同調し、それらの生物を覆い隠し念視されないようにする。さらに、3回/日、フォールスヴィジョンを発動できる。</t>
  </si>
  <si>
    <t>食い尽くす蝗</t>
  </si>
  <si>
    <t>Insatiable Locust</t>
  </si>
  <si>
    <t>アニメイトオブジェクツ、ディスインテグレイト</t>
  </si>
  <si>
    <t>128-129</t>
  </si>
  <si>
    <t>合言葉で自律行動をとる蝗(バッタ)となる。直径50マイルの範囲の穀物、作物を10トン/日のペースで7日間食べつづける。植物を全て食べ尽くすと草食性生物すら襲う。7日後には持ち主のもとへ戻り像に戻る。再起動は7日後までできない。両目にはルビーがはまっている。蝗の能力：名称ジェイドロウカスト 脅威度1/2、超小型の人造、HD3d10(16hp)、イニシアチブ+2、移動40feet/80feet飛行(良好)、AC14(接14、立12)、攻撃+3(1d3-1、噛)、大きさ2.5×2.5feet(間合0feet)、特殊能力：人造(詳細はAMG129p参照)、暗視60feet、属性TN、ST：頑健+1、反応+3、意志+4、能力値：【筋力】8 【敏捷力】14【耐久力】- 【知力】- 【判断力】1 【魅力】1、技能：&lt;隠れ身&gt;+10</t>
  </si>
  <si>
    <t>ゴルゴンの香</t>
  </si>
  <si>
    <t>129</t>
  </si>
  <si>
    <t>香を焚くと10立方feetを満たし、息を止めていない生物は頑健ST(DC19)に失敗すると石化する。１Rで燃え尽きて次のRには散る。</t>
  </si>
  <si>
    <t>重さ消しの鞘</t>
  </si>
  <si>
    <t>Weightless Scabbard</t>
  </si>
  <si>
    <t>刃物にしか使えない(槍系は？)。この鞘は大きさを変えるので大型～超小型の武器に使える。鞘に入った状態ではこれらの武器の重量はゼロになる。</t>
  </si>
  <si>
    <t>底無しの海綿</t>
  </si>
  <si>
    <t>Eversoaking Sponge</t>
  </si>
  <si>
    <t>ディスインテグレイト</t>
  </si>
  <si>
    <t>水面に浮かべると1000ガロン/min.で水を吸収し、225000ガロン(100feet×50feet×6feet)まで吸い込むと止まる。水は完全に消えるため絞ってもほとんどでない。吸収するのは水だけである(泥やへどろなどは吸わない)。酸や油は普通の海綿と同じ程度までしか吸えない。</t>
  </si>
  <si>
    <t>いつも一杯のジョッキ</t>
  </si>
  <si>
    <t>Everful Mug</t>
  </si>
  <si>
    <t>クリエイトウォーター</t>
  </si>
  <si>
    <t>3回/日起動できる。合言葉を唱えると350ccの水(ワインなど)で一杯になる。</t>
  </si>
  <si>
    <t>決してなくならない飼い葉袋</t>
  </si>
  <si>
    <t>Everlasting Feedbag</t>
  </si>
  <si>
    <t>クリエイトフードアンドウォーター</t>
  </si>
  <si>
    <t>馬やロバに類する生物の鼻面に近づけると飼い葉が無限に出てくる。鼻面を近づけないと何もでない。</t>
  </si>
  <si>
    <t>お告げの数珠</t>
  </si>
  <si>
    <t>Oracle Beads</t>
  </si>
  <si>
    <t>ディヴィネーション</t>
  </si>
  <si>
    <t>着用者は&lt;念視術&gt;判定に＋５の洞察ボーナスを得る。1回/日(信仰呪文術者なら2回/日)ディヴィネーションを発動できる。</t>
  </si>
  <si>
    <t>凍てつく死のろうそく</t>
  </si>
  <si>
    <t>Candle of Ｉｃｙ Death</t>
  </si>
  <si>
    <t>エナヴェイション、ファイヤーシールド</t>
  </si>
  <si>
    <t>燃やすと半径20feet以内の気温は華氏1度/min.下がり華氏0度まで下がる。また半径20feet以内では全ての治療(魔法的にも)は自動的に失敗する。炎を消すにはブレスを必要とする。</t>
  </si>
  <si>
    <t>枝渡りの手袋</t>
  </si>
  <si>
    <t>Gloves of Brachiation</t>
  </si>
  <si>
    <t>キャッツグレイス</t>
  </si>
  <si>
    <t>着用者は地面より高い位置にいる限り&lt;跳躍&gt;判定+10の状況ボーナスを得る。</t>
  </si>
  <si>
    <t>長老の留め金</t>
  </si>
  <si>
    <t>Clasp of the Elder</t>
  </si>
  <si>
    <t>作成者がドワーフ</t>
  </si>
  <si>
    <t>着用(顎鬚)</t>
  </si>
  <si>
    <t>129-130</t>
  </si>
  <si>
    <t>顎鬚をまとめるもの。着用者は&lt;交渉&gt;判定に+1技量ボーナスを得る。着用者がドワーフの場合、【判断力】+2強化ボーナス、&lt;交渉&gt;および&lt;威圧&gt;判定に+5技量ボーナスを得る。</t>
  </si>
  <si>
    <t>宿りの外套</t>
  </si>
  <si>
    <t>苦痛の笛</t>
  </si>
  <si>
    <t>Pipes of Pain</t>
  </si>
  <si>
    <t>チャームパーソン、サウンドバースト</t>
  </si>
  <si>
    <t>&lt;芸能：パンパイプ&gt;技能を持つPCが演奏すると、吹き手を含め30feet内のものは意志ST(DC14)に失敗すると音に魅せられて笛が演奏される限りアクションを行えない。吹き手が魅せられた場合、1d10Rの間、演奏を続ける。魅せられた者は演奏が終わった後、2d4Rの間、1d4ダメージ/Rを受け続ける+また音波系のダメージは2倍となる+攻撃R、技能判定、STに-2ペナルティを受ける。これは呪いである。</t>
  </si>
  <si>
    <t>恐ろしの笛</t>
  </si>
  <si>
    <t>Pipes of Haunting</t>
  </si>
  <si>
    <t>スケアー</t>
  </si>
  <si>
    <t>&lt;芸能：パンパイプ&gt;技能を持つPCが演奏すると、その調べを聴いて吹き手を特定できない者はおびえ状態になる(意志ST無効、DC13)。調べを聴いた場合、演奏者から30feet以内のどこかから吹かれている事には気付く。</t>
  </si>
  <si>
    <t>変装帽子</t>
  </si>
  <si>
    <t>Hat of Disguise</t>
  </si>
  <si>
    <t>なし</t>
  </si>
  <si>
    <t>チェンジセルフ</t>
  </si>
  <si>
    <t>着用者はチェンジセルフと同じように外見を変化させても良い。この帽子はヘッドバンドなどの頭に着用するものに変化しても良い。</t>
  </si>
  <si>
    <t>奇術の袋(グレイ)</t>
  </si>
  <si>
    <t>Bag of Tricks</t>
  </si>
  <si>
    <t>サモンネイチャーズアライ2</t>
  </si>
  <si>
    <t>袋の中の球を20feetの所に投げると動物に変わる。動物は10分間まで命令に従う。1度に1体しか存在できず。10匹/週しか取り出せない。動物はｄ％で決定：バット(1～30）、ラット（31～60）、キャット(61～75)、ウィーゼル（76～90）、バジャー（91～100)</t>
  </si>
  <si>
    <t>奇術の袋(ラスト)</t>
  </si>
  <si>
    <t>サモンネイチャーズアライ3</t>
  </si>
  <si>
    <t>袋の中の球を20feetの所に投げると動物に変わる。動物は10分間まで命令に従う。1度に1体しか存在できず。10匹/週しか取り出せない。動物はｄ％で決定：ウルヴァリン(1～30）、ウルフ（31～60）、ボア(61～85)、ブラックベア（86～100)</t>
  </si>
  <si>
    <t>奇術の袋(タン)</t>
  </si>
  <si>
    <t>サモンネイチャーズアライ5</t>
  </si>
  <si>
    <t xml:space="preserve">216-217 </t>
  </si>
  <si>
    <t xml:space="preserve">217-218 </t>
  </si>
  <si>
    <t xml:space="preserve">218-219 </t>
  </si>
  <si>
    <t xml:space="preserve">220-221 </t>
  </si>
  <si>
    <t xml:space="preserve">221-222 </t>
  </si>
  <si>
    <t xml:space="preserve">222-223 </t>
  </si>
  <si>
    <t xml:space="preserve">223-224 </t>
  </si>
  <si>
    <t xml:space="preserve">224-225 </t>
  </si>
  <si>
    <t xml:space="preserve">225-226 </t>
  </si>
  <si>
    <t xml:space="preserve">226-227 </t>
  </si>
  <si>
    <t xml:space="preserve">227-228 </t>
  </si>
  <si>
    <t xml:space="preserve">206-206 </t>
  </si>
  <si>
    <t xml:space="preserve">206-207 </t>
  </si>
  <si>
    <t xml:space="preserve">207-208 </t>
  </si>
  <si>
    <t xml:space="preserve">208-209 </t>
  </si>
  <si>
    <t xml:space="preserve">209-212 </t>
  </si>
  <si>
    <t xml:space="preserve">212-213 </t>
  </si>
  <si>
    <t xml:space="preserve">213-214 </t>
  </si>
  <si>
    <t xml:space="preserve">214-215 </t>
  </si>
  <si>
    <t>着用(ブーツ)</t>
  </si>
  <si>
    <t>名称</t>
  </si>
  <si>
    <t>英語名</t>
  </si>
  <si>
    <t>前提条件</t>
  </si>
  <si>
    <t>前提呪文</t>
  </si>
  <si>
    <t>市価</t>
  </si>
  <si>
    <t>重量</t>
  </si>
  <si>
    <t>術者Lv</t>
  </si>
  <si>
    <t>出展</t>
  </si>
  <si>
    <t>発動条件</t>
  </si>
  <si>
    <t>128</t>
  </si>
  <si>
    <t>№</t>
  </si>
  <si>
    <t>着用場所</t>
  </si>
  <si>
    <t>その他の魔法アイテムリスト</t>
  </si>
  <si>
    <t>№</t>
  </si>
  <si>
    <t>頁</t>
  </si>
  <si>
    <t>効果</t>
  </si>
  <si>
    <t>ビラーロの鉄帯</t>
  </si>
  <si>
    <t>Iron Bands of Bilarro</t>
  </si>
  <si>
    <t>なし</t>
  </si>
  <si>
    <t>なし</t>
  </si>
  <si>
    <t>ビグビーズ・グラスピング・ハンド</t>
  </si>
  <si>
    <t>合言葉</t>
  </si>
  <si>
    <t>所持</t>
  </si>
  <si>
    <t>DMG</t>
  </si>
  <si>
    <t>DMG</t>
  </si>
  <si>
    <t>投擲攻撃成功すると大型以下の生物1体を拘束。【筋力】判定(30)で破壊、もしくは&lt;脱出&gt;技能判定（30)で無効化</t>
  </si>
  <si>
    <t>鉄のビン(空瓶の作成時)</t>
  </si>
  <si>
    <t>Iron Flask</t>
  </si>
  <si>
    <t>なし</t>
  </si>
  <si>
    <t>トラップザソウル</t>
  </si>
  <si>
    <t>他の次元界からの生物1体を閉じ込める(相手が意志ST：19を失敗したら)。距離60Feetまで。開放時に合言葉を言うと1時間命令に従う。合言葉無しで開放した場合、攻撃してくる。2度目の捕縛をする場合、意志STは17になり腹を立てて敵対的になる。</t>
  </si>
  <si>
    <t>鉄のビン(中身入りを拾った場合)</t>
  </si>
  <si>
    <t>Iron Flask</t>
  </si>
  <si>
    <t>なし</t>
  </si>
  <si>
    <t>ーー</t>
  </si>
  <si>
    <t>ーー</t>
  </si>
  <si>
    <t>01-50(空)、51-54(大型エアエレ)、55-58(アローホーク)、59-62(大型アースエレ)、63-66(ゾーン)、67-70(大型ファイアエレ)、71-74(サラマンドラ)、75-78(大型ウォータエレ)、79-82(アダルト・トジャナイダ)、83-84(レッド・スラード)、85-86(フォーミアン・タスクマスター)、87ヴロック、88ヘズロウ、89グラブレズゥ、90スクブス、91オシュルス、92バルバズゥ、93エリニュス、94コルヌゴン、95アヴォラル、96ガエル、97フォーミアン・ミュルマルク、98ブルースラード、99ラークシャサ、100バロールorピットフィーンド(50/50)/の確立でいずれかが入っている。</t>
  </si>
  <si>
    <t>アイウーンの石(灰色)</t>
  </si>
  <si>
    <t>Ioun Stones</t>
  </si>
  <si>
    <t>作成者が12Lv以上であること</t>
  </si>
  <si>
    <t>なし</t>
  </si>
  <si>
    <t>起動</t>
  </si>
  <si>
    <t>頭上1d3feetに浮かばせること</t>
  </si>
  <si>
    <t>特殊効果無し</t>
  </si>
  <si>
    <t>アイウーンの石(くすんだ薔薇色)</t>
  </si>
  <si>
    <t>Ioun Stones</t>
  </si>
  <si>
    <t>AC+1(反発ボーナス)</t>
  </si>
  <si>
    <t>アイウーンの石(無色透明)</t>
  </si>
  <si>
    <t>Ioun Stones</t>
  </si>
  <si>
    <t>生物は食料と水が不要となる</t>
  </si>
  <si>
    <t>アイウーンの石(薄い青)</t>
  </si>
  <si>
    <t>Ioun Stones</t>
  </si>
  <si>
    <t>【筋力】+2強化ボーナス</t>
  </si>
  <si>
    <t>アイウーンの石(緋色と青)</t>
  </si>
  <si>
    <t>Ioun Stones</t>
  </si>
  <si>
    <t>【知力】+2強化ボーナス</t>
  </si>
  <si>
    <t>アイウーンの石(きらめく青)</t>
  </si>
  <si>
    <t>Ioun Stones</t>
  </si>
  <si>
    <t>【判断力】+2強化ボーナス</t>
  </si>
  <si>
    <t>アイウーンの石(深紅色)</t>
  </si>
  <si>
    <t>Ioun Stones</t>
  </si>
  <si>
    <t>【敏捷力】+2強化ボーナス</t>
  </si>
  <si>
    <t>アイウーンの石(桃色)</t>
  </si>
  <si>
    <t>【耐久力】+2強化ボーナス</t>
  </si>
  <si>
    <t>アイウーンの石(桃色と緑色)</t>
  </si>
  <si>
    <t>Ioun Stones</t>
  </si>
  <si>
    <t>【魅力】+2強化ボーナス</t>
  </si>
  <si>
    <t>アイウーンの石(紺色)</t>
  </si>
  <si>
    <t>鋭敏感覚の特技と同じ効果</t>
  </si>
  <si>
    <t>アイウーンの石(脈動する紫色)</t>
  </si>
  <si>
    <t>Ioun Stones</t>
  </si>
  <si>
    <t>6レベル分の呪文を蓄える</t>
  </si>
  <si>
    <t>アイウーンの石(虹色)</t>
  </si>
  <si>
    <t>生物は空気が不要となる</t>
  </si>
  <si>
    <t>アイウーンの石(薄い緑色)</t>
  </si>
  <si>
    <t>Ioun Stones</t>
  </si>
  <si>
    <t>攻撃、ST、技能判定全てに技量ボーナス+1</t>
  </si>
  <si>
    <t>アイウーンの石(真珠白色)</t>
  </si>
  <si>
    <t>Ioun Stones</t>
  </si>
  <si>
    <t>ダメージを1ポイント/hrずつ再生(回復)する</t>
  </si>
  <si>
    <t>アイウーンの石(薄いラベンダー色)</t>
  </si>
  <si>
    <t>4Lvまでの呪文を吸収する(計20Lv分で燃え尽きる)</t>
  </si>
  <si>
    <t>アイウーンの石(ラベンダー色と緑色)</t>
  </si>
  <si>
    <t>8Lvまでの呪文を吸収する(計50Lv分で燃え尽きる)</t>
  </si>
  <si>
    <t>鷹の目眼鏡</t>
  </si>
  <si>
    <t>Eyes of the Eagle</t>
  </si>
  <si>
    <t>クレアオーディエンス/クレアヴォイアンス</t>
  </si>
  <si>
    <t>常時</t>
  </si>
  <si>
    <t>着用(メガネ)</t>
  </si>
  <si>
    <t>ーー</t>
  </si>
  <si>
    <t>DMG</t>
  </si>
  <si>
    <t>&lt;視認&gt;判定+5(片方だけ掛けると1R朦朧化となる)</t>
  </si>
  <si>
    <t>魅了の眼鏡</t>
  </si>
  <si>
    <t>Eyes of the Charming</t>
  </si>
  <si>
    <t>特技：呪文レベル上昇</t>
  </si>
  <si>
    <t>チャームパーソン</t>
  </si>
  <si>
    <t>目を合わせた相手をチャームパーソン(意思STDC20)を1R/体。片方ならDC10</t>
  </si>
  <si>
    <t>破滅の眼鏡</t>
  </si>
  <si>
    <t>Eyes of  Doom</t>
  </si>
  <si>
    <t>ドゥーム、デスウォッチ、アイバイト</t>
  </si>
  <si>
    <t>目を合わせた相手をドゥーム(意思STDC11)を1R/体。片方ならDC10　[両方着用時：継続的にデスウォッチ視力を得る。1回/週にアイバイト(DC19)も使える。]</t>
  </si>
  <si>
    <t>石化の眼鏡</t>
  </si>
  <si>
    <t>Eyes of Petrification</t>
  </si>
  <si>
    <t>フレッシュトゥストーン</t>
  </si>
  <si>
    <t>石化凝視攻撃(DC19)を10R/日を得る(両目掛ける必要有り)</t>
  </si>
  <si>
    <t>クワリシュの装置</t>
  </si>
  <si>
    <t>Apparatus of Kawlish</t>
  </si>
  <si>
    <t>技能：&lt;知識：建築術&gt;＆&lt;知識：工学&gt;</t>
  </si>
  <si>
    <t>アニメイトオブジェクツ、コンティニュアスフレイム</t>
  </si>
  <si>
    <t>操縦</t>
  </si>
  <si>
    <t>巨大なザリガニのような外観の装置。まずはハッチを開けるための留め金(&lt;捜索&gt;判定(DC20))を発見して中に入る。中型の人2人乗れる。10本のレバーで操縦するが１Rに1個/人のレバーしか動かせない。レバー1：足と尾の伸縮。2：前方の窓覆いの開閉。3：側面の窓覆いの開閉。4：鋏と触手の伸縮。5：鋏で挟む。6：前後に移動。7：左右に旋回。8：コンティニュアルフレイムの目の開閉。9：水中の浮沈。10：ハッチの開閉。機能：前進10feet後退20feet/AC20(サイズ-1、外皮+11)/HP200/攻撃鋏+12×2(2d8)/硬度15/潜水900feetまで(時間1d4+1/2人)</t>
  </si>
  <si>
    <t>アンデッド退散のお守り</t>
  </si>
  <si>
    <t>Amulet of Undead Turning</t>
  </si>
  <si>
    <t>10Lvクレリック</t>
  </si>
  <si>
    <t>着用(首飾り)</t>
  </si>
  <si>
    <t>ーー</t>
  </si>
  <si>
    <t>DMG</t>
  </si>
  <si>
    <t>クレリック及びパラディンの着用者はアンデッドターン時のクラスLvに+4</t>
  </si>
  <si>
    <t>次元界のお守り</t>
  </si>
  <si>
    <t>Amulet of the Plaines</t>
  </si>
  <si>
    <t>なし</t>
  </si>
  <si>
    <t>プレインシフト</t>
  </si>
  <si>
    <t>着用者は【知力】判定DC15に成功したら希望の次元の特定場所へプレインシフト。失敗したら1d100％01～60で場所ランダム、61～100で別の次元界へランダム移動。</t>
  </si>
  <si>
    <t>外皮のお守り(+1)</t>
  </si>
  <si>
    <t>Amulet of Natural Armor</t>
  </si>
  <si>
    <t>バークスキン</t>
  </si>
  <si>
    <t>AC+1(外皮ボーナス)</t>
  </si>
  <si>
    <t>外皮のお守り(+2)</t>
  </si>
  <si>
    <t>AC+2(外皮ボーナス)</t>
  </si>
  <si>
    <t>外皮のお守り(+3)</t>
  </si>
  <si>
    <t>AC+3(外皮ボーナス)</t>
  </si>
  <si>
    <t>外皮のお守り(+4)</t>
  </si>
  <si>
    <t>AC+4(外皮ボーナス)</t>
  </si>
  <si>
    <t>外皮のお守り(+5)</t>
  </si>
  <si>
    <t>AC+5(外皮ボーナス)</t>
  </si>
  <si>
    <t>感知及び位置特定妨害のお守り</t>
  </si>
  <si>
    <t>Amulet of Proof agenst Detection and Location</t>
  </si>
  <si>
    <t>なし</t>
  </si>
  <si>
    <t>ノンディテクション</t>
  </si>
  <si>
    <t>着用者を念視と魔法による位置特定から守る(DC19)：対抗1d20+対抗者の術者Lv</t>
  </si>
  <si>
    <t>イフリートの壺</t>
  </si>
  <si>
    <t>Efreeti Bottle</t>
  </si>
  <si>
    <t>なし</t>
  </si>
  <si>
    <t>サモンモンスター7</t>
  </si>
  <si>
    <t>開放起動型</t>
  </si>
  <si>
    <t>1Lv以上のモンクが1ヶ月間(8時間/日)修行すると、通常5feetステップできる場合に10feetステップできるようになる(常時？)。24hr以上の中断があった場合、最初からやり直し。2回24hr以上の中断があった場合、対象のモンクはこの木人からは効果を得られなくなる。</t>
  </si>
  <si>
    <t>切れ味抜群ののこぎり</t>
  </si>
  <si>
    <t>Saw of Prodigious Cutting</t>
  </si>
  <si>
    <t>マジックウエポン</t>
  </si>
  <si>
    <t>木製のものに対して硬度を無視して4d6のダメージを与える。植物生物に対しても同様の効果の武器として使えるが(攻撃には-4ペナルティ有り)、他の生物には使えない。</t>
  </si>
  <si>
    <t>西風の粉</t>
  </si>
  <si>
    <t>Dust of the Zephyr</t>
  </si>
  <si>
    <t>透明なビンの中の粉をそよ風に撒くと、1d4+1R後に掛かったR分の数の小型エアエレメンタルが出現。招来後、制御が必要(チャームモンスターなどで制御)。放置すると最も近い生物から襲う。滅ぼされるか退去させられるまで戦う。</t>
  </si>
  <si>
    <t>下級の雄弁のチョーカー</t>
  </si>
  <si>
    <t>Chorker of Eloquence(Lesser)</t>
  </si>
  <si>
    <t>なし</t>
  </si>
  <si>
    <t>&lt;交渉&gt;&lt;威圧&gt;&lt;はったり&gt;&lt;芸能：声を使うもの(ex.歌)&gt;に+5の技量ボーナス</t>
  </si>
  <si>
    <t>上級の雄弁のチョーカー</t>
  </si>
  <si>
    <t>Chorker of Eloquence(Grater)</t>
  </si>
  <si>
    <t>&lt;交渉&gt;&lt;威圧&gt;&lt;はったり&gt;&lt;芸能：声を使うもの(ex.歌)&gt;に+10の技量ボーナス</t>
  </si>
  <si>
    <t>次元界のチョークホルダー</t>
  </si>
  <si>
    <t>Dimensional Chalk Holder</t>
  </si>
  <si>
    <t>箱に入っているチョークで空中に円を描くと、次元界移動の効果のみのゲート呪文が発動し、門が開く。円は1R中に書き終える必要がある。1d4+1回線を引くと(ゲートを開くのを失敗しても)この箱は塵になる。</t>
  </si>
  <si>
    <t>j次元プリズム</t>
  </si>
  <si>
    <t>Dimensional Prism</t>
  </si>
  <si>
    <t>シーインヴィジビリティ、ディメンジョナルアンカー</t>
  </si>
  <si>
    <t>起動・消費</t>
  </si>
  <si>
    <t>覗き込むことでシーインヴィジビリティの効果を得る。 / 破壊する(【筋力】判定DC15)ことで半径30feet以内の中継界(アストラル界、エーテル界など)にいる生物は意志ST(DC30)に失敗すると物質界に移され実体化する(1d6R間継続)</t>
  </si>
  <si>
    <t>試験杯</t>
  </si>
  <si>
    <t>133</t>
  </si>
  <si>
    <t>液体を注ぐとその特質が表示される。例：無色＝水、黒＝毒、赤＝魔法のポーション、青＝錬金術的薬品、緑＝酸、明るい銀＝聖水、くすんだ銀＝邪水、紫＝その他(油、血など)、透明＝非常に弱い/非常に混じりけが多い(汚水)、半透明＝平均的/混じりけがある（池の水)、くもり気味＝強い/非常に純粋(井戸水)、不透明＝極めて強い/完全に純粋(蒸留水)</t>
  </si>
  <si>
    <t>蜻蛉のメダリオン</t>
  </si>
  <si>
    <t>Dragonfly Medalｌiion</t>
  </si>
  <si>
    <t>なし</t>
  </si>
  <si>
    <t>アニメイトオブジェクツ、キャッツグレイス</t>
  </si>
  <si>
    <t>起動・常時</t>
  </si>
  <si>
    <t>喇叭手(ラッパ手)の宝物</t>
  </si>
  <si>
    <t>Trunpeter's Gift</t>
  </si>
  <si>
    <t>シャウト</t>
  </si>
  <si>
    <t>金管楽器の吹き口。&lt;芸能：金管楽器&gt;に+5の技量ボーナス。シャウト発動可能(1回/日)、但し高品質未満の楽器の場合、シャウト後に破壊。</t>
  </si>
  <si>
    <t>トリトンの貝殻(空気なし)</t>
  </si>
  <si>
    <t>Triton Shell</t>
  </si>
  <si>
    <t>ガストオブウィンド、レジストエレメンツ</t>
  </si>
  <si>
    <t>中のものが水に濡れたり、水圧の影響を受けない背負い貝殻。泳ぐ際に影響を与えない。</t>
  </si>
  <si>
    <t>トリトンの貝殻(空気あり)</t>
  </si>
  <si>
    <t>中のものが水に濡れたり、水圧の影響を受けない背負い貝殻。泳ぐ際に影響を与えない。超小型以下の生物が貝殻の中で(水中でも)生存できる。</t>
  </si>
  <si>
    <t>嵐のしずく</t>
  </si>
  <si>
    <t>Droplets of the Storm</t>
  </si>
  <si>
    <t>エレメンタルスウォーム</t>
  </si>
  <si>
    <t>袋の中の球を20feetの所に投げると動物に変わる。動物は10分間まで命令に従う。1度に1体しか存在できず。10匹/週しか取り出せない。動物はｄ％で決定：ブラウンベア(1～30）、ライオン（31～60）、ウォーホース(61～80)、タイガー（81～90）、ライナセス（91～100)</t>
  </si>
  <si>
    <t>物入れ袋1</t>
  </si>
  <si>
    <t>Bag of Holding</t>
  </si>
  <si>
    <t>レオムンズシークレットチェスト</t>
  </si>
  <si>
    <t>250ｐ30立方feetの品物まで入る。上限より多く入れたり穴を開けたりすると壊れて中の物ごと永久になくなる。裏返しにすると中のものは全て出てくるが、元に戻さないと使えなくなる。生物は袋の中に入ると10分後に窒息状態になる。取り出すのは移動相当アクション(物が多いと全ラウンドアクション)。尚、ポータブルホールとの相関はDMGｐ219参照</t>
  </si>
  <si>
    <t>物入れ袋2</t>
  </si>
  <si>
    <t>500ｐ70立方feetの品物まで入る。上限より多く入れたり穴を開けたりすると壊れて中の物ごと永久になくなる。裏返しにすると中のものは全て出てくるが、元に戻さないと使えなくなる。生物は袋の中に入ると10分後に窒息状態になる。取り出すのは移動相当アクション(物が多いと全ラウンドアクション)。尚、ポータブルホールとの相関はDMGｐ219参照</t>
  </si>
  <si>
    <t>物入れ袋3</t>
  </si>
  <si>
    <t>1000ｐ150立方feetの品物まで入る。上限より多く入れたり穴を開けたりすると壊れて中の物ごと永久になくなる。裏返しにすると中のものは全て出てくるが、元に戻さないと使えなくなる。生物は袋の中に入ると10分後に窒息状態になる。取り出すのは移動相当アクション(物が多いと全ラウンドアクション)。尚、ポータブルホールとの相関はDMGｐ219参照</t>
  </si>
  <si>
    <t>物入れ袋4</t>
  </si>
  <si>
    <t>1500ｐ250立方feetの品物まで入る。上限より多く入れたり穴を開けたりすると壊れて中の物ごと永久になくなる。裏返しにすると中のものは全て出てくるが、元に戻さないと使えなくなる。生物は袋の中に入ると10分後に窒息状態になる。取り出すのは移動相当アクション(物が多いと全ラウンドアクション)。尚、ポータブルホールとの相関はDMGｐ219参照</t>
  </si>
  <si>
    <t>栄光の手</t>
  </si>
  <si>
    <t>Hand of Glory</t>
  </si>
  <si>
    <t>デイライト、シーインヴィジビリティ、アニメイトデッド</t>
  </si>
  <si>
    <t>デイライトとシーインヴィジビリティを1回/日づつ使える。この手は首飾りとして扱う。この手に指輪を1個付けられ、着用者はその効果を受ける。手に付けた指輪は一人2個までという制約を受けない。</t>
  </si>
  <si>
    <t>魔法使いの手</t>
  </si>
  <si>
    <t>Hand of the Mage</t>
  </si>
  <si>
    <t>メイジハンド</t>
  </si>
  <si>
    <t>この手は首飾りとして扱う。着用者は回数無制限でメイジハンドを使える。</t>
  </si>
  <si>
    <t>力場の珠</t>
  </si>
  <si>
    <t>Bead of Force</t>
  </si>
  <si>
    <t>ウォールオブフォース</t>
  </si>
  <si>
    <t>激しい衝撃を与えると爆発し、半径10feet内の全ての生物に5d6のダメージを与える。さらに反応ST(DC16)に失敗すると半径10feetのウォールオブフォースの球体に閉じ込められる。脱出は破壊か通り抜ける必要がある。3d6分間存在する。</t>
  </si>
  <si>
    <t>ヒューワードの便利な背負い袋</t>
  </si>
  <si>
    <t>Heward's Handy Haversack</t>
  </si>
  <si>
    <t>なし</t>
  </si>
  <si>
    <t>レオムンズシークレットチェスト</t>
  </si>
  <si>
    <t>背負い部：80ｐ8立方feet、ポーチ×2：9p2立方feetを入れられる。重さは変わらない。中のアイテムはフリーアクションで特定のものを取り出せる。中にあるものは全てのSTに+2の抵抗ボーナスを得る。</t>
  </si>
  <si>
    <t>象牙の山羊</t>
  </si>
  <si>
    <t>Ivory Goat</t>
  </si>
  <si>
    <t>アニメイトオブジェクツ</t>
  </si>
  <si>
    <t>3体で1組。３回分使うと全てに像は魔力を失う。A:トラヴェリング：ドラフトホース(荷役馬)と同じになる。連続で24時間/週まで起動できる。小分けできるが、使い切ると次まで24時間空ける必要がある。B:トラヴェイル：ナイトメア相当の山羊となる。山羊は角（1d8+4×2)を持ち、突撃した場合角攻撃のみとなる(ダメージに+6×2する)。1回/月に12hr使える。C:テラー：ライトウォーホース相当の山羊となる。山羊の角を外して武器として使用可能（+3ランスと+5ロングソード)。騎乗して戦う場合、山羊は30feet半径にフィアー呪文(DC16)を放射する。2週間に1回、3hr起動できる。像の状態で壊された場合、永久に使えなくなる。生物になっている場合、像に戻るだけ。</t>
  </si>
  <si>
    <t>黒檀のハエ</t>
  </si>
  <si>
    <t>Ebony Fly</t>
  </si>
  <si>
    <t>アニメイトオブジェクツ</t>
  </si>
  <si>
    <t>起動すると、ポニー程度の大きさのヒポグリフと同じデータを持つハエになる。攻撃は行えない。3回/週、各回3hrまで起動可能。合言葉で戻せる。像の状態で壊された場合、永久に使えなくなる。生物になっている場合、像に戻るだけ。</t>
  </si>
  <si>
    <t>瑪瑙の犬</t>
  </si>
  <si>
    <t>Onyx Dog</t>
  </si>
  <si>
    <t>合言葉を唱えると【知力】8を持ち共通語を話すウォードック(嗅覚能力を持ち、&lt;視認&gt;と&lt;捜索&gt;に+4ボーナスを持つ)になる。さらに暗視60feet、シーインヴィジビリティの能力も持つ。1回/週、6hr起動できる。</t>
  </si>
  <si>
    <t>黒曜石の馬</t>
  </si>
  <si>
    <t>Obsidian Steed</t>
  </si>
  <si>
    <t>アニメイトオブジェクツ、フライ、プレインシフト、イセリアルネス</t>
  </si>
  <si>
    <t>合言葉を唱えるとヘヴィウォーホースになる。この馬はイセリアルネス、フライ、プレインシフトを1Rに1回唱えられる(乗り手も一緒にエーテル化したりする)。乗り手が善の属性の場合、10％で下方次元界に移動して像に戻ってしまう。1回/週、連続24hrまで起動のみ可能(分割は不可っぽい)。像の状態で壊された場合、永久に使えなくなる。生物になっている場合、像に戻るだけ。</t>
  </si>
  <si>
    <t>黄金のライオン</t>
  </si>
  <si>
    <t>Golden Lions</t>
  </si>
  <si>
    <t>アニメイトオブジェクツ</t>
  </si>
  <si>
    <t>2体1組。2体ともオスのライオンになる。1回/日、合計1hrまで起動できる。合言葉で像に戻すことが出来る。戦闘で死亡すると1週間起動できなくなる。像の状態で壊された場合、永久に使えなくなる。生物になっている場合、像に戻るだけ。</t>
  </si>
  <si>
    <t>蛇紋石のフクロウ</t>
  </si>
  <si>
    <t>Serpentine Owl</t>
  </si>
  <si>
    <t>合言葉でミミズク(ホーンドアウル)もしくは巨大フクロウ(シャイアントアウル)になる。持ち主とテレパシーで意思疎通が出来る。1回/日、連続で8hr起動。3回使うと魔力を失う。像の状態で壊された場合、永久に使えなくなる。生物になっている場合、像に戻るだけ。</t>
  </si>
  <si>
    <t>銀の鴉</t>
  </si>
  <si>
    <t>Silver Raven</t>
  </si>
  <si>
    <t>アニマルメッセンジャー</t>
  </si>
  <si>
    <t>合言葉でレイヴンになる。別の合言葉でアニマルメッセンジャーを受けた生物のように伝言を持って飛び立つ。伝言なしの場合ただのレイヴンとして命令に従う。24hr/週の間何回でも起動できる。像の状態で壊された場合、永久に使えなくなる。生物になっている場合、像に戻るだけ。</t>
  </si>
  <si>
    <t>青銅のグリフィン</t>
  </si>
  <si>
    <t>Bronze Griffon</t>
  </si>
  <si>
    <t>アニメイトオブジェクト</t>
  </si>
  <si>
    <t>合言葉でグリフィンになる。命令に従って行動する。2回/週、各回6hr連続起動できる。合言葉で戻せる。像の状態で壊された場合、永久に使えなくなる。生物になっている場合、像に戻るだけ。</t>
  </si>
  <si>
    <t>大理石のゾウ</t>
  </si>
  <si>
    <t>Marble Elephant</t>
  </si>
  <si>
    <t>アニメイトオブジェクト</t>
  </si>
  <si>
    <t>合言葉でエレファントになる。命令に従って行動する。4回/月、各回24hr使える。像の状態で壊された場合、永久に使えなくなる。生物になっている場合、像に戻るだけ。</t>
  </si>
  <si>
    <t>信心の聖句箱</t>
  </si>
  <si>
    <t>Phylactery of Faithfulness</t>
  </si>
  <si>
    <t>ディテクトイービルorディテクトグッドorディテクトケイオスorディテクトロー</t>
  </si>
  <si>
    <t>所持者は着用することで(どうやるかは不明)魔法の効果を含めて自己の属性及び神格の立場に対立する効果を及ぼしかねない行動を取ろうとしたときや、アイテムと関わろうとすると事前に気付くことが出来る。事前に再考すればその行動やアイテムから受ける効果の情報を得られる。</t>
  </si>
  <si>
    <t>エルフ族のブーツ</t>
  </si>
  <si>
    <t>着用者は&lt;忍び足&gt;判定に+10の状況ボーナスを得る。</t>
  </si>
  <si>
    <t>寒冷地のブーツ</t>
  </si>
  <si>
    <t>Boots of the Winterlands</t>
  </si>
  <si>
    <t>エンデュアエレメンツ、パスウィズアウトトレイス、キャッツグレイス</t>
  </si>
  <si>
    <t>着用者は足跡を残さず雪の上を通常の移動力で移動できる。滑り易い氷(水平面のみ)の上を移動力半分で倒れたり滑らず移動できる。エンデュアエレメンツ(冷気)呪文と同じく着用者を暖める(?)</t>
  </si>
  <si>
    <t>早足と跳躍のブーツ</t>
  </si>
  <si>
    <t>Boots of Striding and Springing</t>
  </si>
  <si>
    <t>エクスペディシャスリトリート、ジャンプ</t>
  </si>
  <si>
    <t>着用者は通常の2倍の移動速度を持つ。&lt;跳躍&gt;判定に+10技量ボーナスを得る。&lt;跳躍&gt;距離は身長による制限を受けなくなる。</t>
  </si>
  <si>
    <t>加速のブーツ</t>
  </si>
  <si>
    <t>Boots of Speed</t>
  </si>
  <si>
    <t>なし</t>
  </si>
  <si>
    <t>ヘイスト</t>
  </si>
  <si>
    <t>合言葉で最大10R/日の間ヘイスト呪文で加速状態になったかのように行動できる。持続時間は連続でなくても良い。</t>
  </si>
  <si>
    <t>空中浮遊のブーツ</t>
  </si>
  <si>
    <t>Boots of Levitation</t>
  </si>
  <si>
    <t>なし</t>
  </si>
  <si>
    <t>レヴィテート</t>
  </si>
  <si>
    <t>着用者はレヴィテート呪文を発動したかのように空中浮遊できる。</t>
  </si>
  <si>
    <t>折りたたみ式ボート</t>
  </si>
  <si>
    <t>Folding Boat</t>
  </si>
  <si>
    <t>&lt;製作：船大工&gt;2ランク</t>
  </si>
  <si>
    <t>ファブリケイト</t>
  </si>
  <si>
    <t>第一の合言葉で箱（12in×6in×6in)が広がり、長さ10feet×巾4feet×深さ2feetのボートとなる。第二の合言葉で24feet×8feet×6feetの船にもなる。第三の合言葉で箱に戻る。ボートには1対のオール、碇、マスト、三角帆があり、船には甲板、漕ぎ手用座席、5対のオール、碇、甲板船室、四角帆を持つマストがある。ボートには3～4人、船には15人ほど乗れる。</t>
  </si>
  <si>
    <t>空飛ぶほうき</t>
  </si>
  <si>
    <t>Broom of Flying</t>
  </si>
  <si>
    <t>200ｐまでの物を運んで空を飛ぶことが出来る(持続時間無限)。持ち主が知っている場所なら名指すだけでそこへ行く。300ヤード離れたところからでも合言葉を唱えると持ち主の元へ来る。</t>
  </si>
  <si>
    <t>弓術の腕甲</t>
  </si>
  <si>
    <t>Bracer of Archery</t>
  </si>
  <si>
    <t>特技：魔法の武器防具作成</t>
  </si>
  <si>
    <t>着用(腕輪)</t>
  </si>
  <si>
    <t>着用者はボウに習熟する。既に習熟している場合、攻撃に+2の技量ボーナス、ダメージに+1技量ボーナスを得る。ダメージは対象が30feet以内にいる必要がある。両手に着用しないと効果がない。</t>
  </si>
  <si>
    <t>鎧の腕甲(+1)</t>
  </si>
  <si>
    <t>Bracer of Armor</t>
  </si>
  <si>
    <t>メイジアーマー</t>
  </si>
  <si>
    <t>着用(腕輪)</t>
  </si>
  <si>
    <t>両手に着用するとAC+1の鎧ボーナスを得る。</t>
  </si>
  <si>
    <t>鎧の腕甲(+2)</t>
  </si>
  <si>
    <t>両手に着用するとAC+2の鎧ボーナスを得る。</t>
  </si>
  <si>
    <t>鎧の腕甲(+3)</t>
  </si>
  <si>
    <t>両手に着用するとAC+3の鎧ボーナスを得る。</t>
  </si>
  <si>
    <t>鎧の腕甲(+4)</t>
  </si>
  <si>
    <t>両手に着用するとAC+4の鎧ボーナスを得る。</t>
  </si>
  <si>
    <t>鎧の腕甲(+5)</t>
  </si>
  <si>
    <t>両手に着用するとAC+5の鎧ボーナスを得る。</t>
  </si>
  <si>
    <t>鎧の腕甲(+6)</t>
  </si>
  <si>
    <t>両手に着用するとAC+6の鎧ボーナスを得る。</t>
  </si>
  <si>
    <t>鎧の腕甲(+7)</t>
  </si>
  <si>
    <t>両手に着用するとAC+7の鎧ボーナスを得る。</t>
  </si>
  <si>
    <t>鎧の腕甲(+8)</t>
  </si>
  <si>
    <t>両手に着用するとAC+8の鎧ボーナスを得る。</t>
  </si>
  <si>
    <t>健康の腕甲(+2)</t>
  </si>
  <si>
    <t>Bracer of Haelth</t>
  </si>
  <si>
    <t>エンデュアランス</t>
  </si>
  <si>
    <t>両手用。【耐久力】に+2の強化ボーナスを得る。</t>
  </si>
  <si>
    <t>健康の腕甲(+4)</t>
  </si>
  <si>
    <t>両手用。【耐久力】に+4の強化ボーナスを得る。</t>
  </si>
  <si>
    <t>健康の腕甲(+6)</t>
  </si>
  <si>
    <t>両手用。【耐久力】に+6の強化ボーナスを得る。</t>
  </si>
  <si>
    <t>ファイアーエレメンタル支配の火鉢</t>
  </si>
  <si>
    <t>Brazier of Commanding Fire Elementals</t>
  </si>
  <si>
    <t>火を灯し合言葉を唱える(1R全アクション)と大型のファイアーエレメンタル(サモンモンスター6相当)が、硫黄を使うと超大型ファイアーエレメンタル(サモンモンスター7相当)を招来する。1度に1体しか存在できない。</t>
  </si>
  <si>
    <t>友情の腕輪</t>
  </si>
  <si>
    <t>Bracelet of Friends</t>
  </si>
  <si>
    <t>なし</t>
  </si>
  <si>
    <t>レフュージ</t>
  </si>
  <si>
    <t>最大7個の飾りが付いた腕輪。飾り1個に対象の人物を指定(永続、標準アクション)、標準アクションで呼び出すことで指定した人物を装備ごと召喚することが出来る(対象は拒否するなら意志STDC19を成功させること)。1回の使用で飾りは消費される。宝で見付かる場合は7個ないばあいもある。</t>
  </si>
  <si>
    <t>盾のブローチ</t>
  </si>
  <si>
    <t>マジックミサイルのダメージを101ポイントまで吸収する。101ポイント吸収すると崩れてしまう。</t>
  </si>
  <si>
    <t>知力のヘッドバンド(+2)</t>
  </si>
  <si>
    <t>Headband of Intellect</t>
  </si>
  <si>
    <t>コミューンorレジェンドローア</t>
  </si>
  <si>
    <t>【知力】に+2の強化ボーナスを得る。</t>
  </si>
  <si>
    <t>知力のヘッドバンド(+4)</t>
  </si>
  <si>
    <t>【知力】に+4の強化ボーナスを得る。</t>
  </si>
  <si>
    <t>知力のヘッドバンド(+6)</t>
  </si>
  <si>
    <t>【知力】に+6の強化ボーナスを得る。</t>
  </si>
  <si>
    <t>判断力の護符(+2)</t>
  </si>
  <si>
    <t>Periapt of Wisdom</t>
  </si>
  <si>
    <t>コミューンorレジェンドローア</t>
  </si>
  <si>
    <t>【判断力】に+2の強化ボーナスを得る。</t>
  </si>
  <si>
    <t>判断力の護符(+4)</t>
  </si>
  <si>
    <t>【判断力】に+4の強化ボーナスを得る。</t>
  </si>
  <si>
    <t>判断力の護符(+6)</t>
  </si>
  <si>
    <t>【判断力】に+6の強化ボーナスを得る。</t>
  </si>
  <si>
    <t>傷ふさぎの護符</t>
  </si>
  <si>
    <t>Periapt of Wound Closure</t>
  </si>
  <si>
    <t>ヒール</t>
  </si>
  <si>
    <t>着用者はHPがマイナスになった時にHP毎R失わない(止血がいらない)。通常の治癒速度が2倍になる。普通は治癒しない傷も通常速度で治癒するようになる。追加出血ダメージを受けないが、積極的な吸血などは防げない。</t>
  </si>
  <si>
    <t>毒防ぎの護符</t>
  </si>
  <si>
    <t>Periapt of Proof against Poison</t>
  </si>
  <si>
    <t>ニュートラライズポイズン</t>
  </si>
  <si>
    <t>着用者は全ての毒に対するSTに+4幸運ボーナスを得る。</t>
  </si>
  <si>
    <t>健康の護符</t>
  </si>
  <si>
    <t>Periapt of Health</t>
  </si>
  <si>
    <t>リムーブディジーズ</t>
  </si>
  <si>
    <t>着用者は全ての病気に対する完全耐性を持つ。</t>
  </si>
  <si>
    <t>巨人の力のベルト(+4)</t>
  </si>
  <si>
    <t>Belt of Giant Strength</t>
  </si>
  <si>
    <t>なし</t>
  </si>
  <si>
    <t>ブルズストレングス</t>
  </si>
  <si>
    <t>着用(ベルト)</t>
  </si>
  <si>
    <t>【筋力】に+4の強化ボーナスを得る。</t>
  </si>
  <si>
    <t>巨人の力のベルト(+6)</t>
  </si>
  <si>
    <t>【筋力】に+6の強化ボーナスを得る。</t>
  </si>
  <si>
    <t>ドワーフ族のベルトA</t>
  </si>
  <si>
    <t>作成者はドワーフ</t>
  </si>
  <si>
    <t>タンズ</t>
  </si>
  <si>
    <t>着用者はドワーフに対する全ての【魅力】判定と【魅力】対応技能判定に+4の技量ボーナスを得る。ノームとハーフリングには同様に+2、それ以外とは-2の技量ボーナスペナルティを得る。ドワーフ後を習得する。着用者がドワーフでない場合、暗視60feet、石工の勘、【耐久力】への+2強化ボーナス、毒と呪文と擬似呪文効果に対する+2抵抗ボーナスを得る。</t>
  </si>
  <si>
    <t>ドワーフ族のベルトB</t>
  </si>
  <si>
    <t>水中活動の兜</t>
  </si>
  <si>
    <t>Helm of Underwater Action</t>
  </si>
  <si>
    <t>ウォーターブリージング、フリーダムオブムーブメント</t>
  </si>
  <si>
    <t>着用者は水中を見通せる(通常の5倍まで)。合言葉を唱えると空気の球を作り、着用者は水中でも息が出来る。合言葉で球はなくなる？。</t>
  </si>
  <si>
    <t>言語理解と魔法解読の兜</t>
  </si>
  <si>
    <t>Helm of Comprehending Languages and Reading Magic</t>
  </si>
  <si>
    <t>なし</t>
  </si>
  <si>
    <t>コンプリヘンドランゲージズ、リードマジック</t>
  </si>
  <si>
    <t>着用者は知らない言葉や文章を90％で理解できる。80％で魔法の文書を理解する。理解できても使えるとは限らない。</t>
  </si>
  <si>
    <t>精神感応の兜</t>
  </si>
  <si>
    <t>Helm of Telepathy</t>
  </si>
  <si>
    <t>なし</t>
  </si>
  <si>
    <t>ディテクトソウツ、サジェスチョン</t>
  </si>
  <si>
    <t>着用者はディテクトソウツを回数無制限で使え、テレパシーで伝言を送れる。1回/日テレパシーにサジェスチョン（意志ST無効、DC14)を込められる。</t>
  </si>
  <si>
    <t>瞬間移動の兜</t>
  </si>
  <si>
    <t>Helm of Teportation</t>
  </si>
  <si>
    <t>なし</t>
  </si>
  <si>
    <t>テレポート</t>
  </si>
  <si>
    <t>3回/日テレポートを発動できる。</t>
  </si>
  <si>
    <t>輝きの兜</t>
  </si>
  <si>
    <t>Helm of Brilliance</t>
  </si>
  <si>
    <t>ライト、ファイアーボール、プラズマティックスプレー、ウォールオフファイアー、フレイムブレード、ディテクトアンデット、プロテクションエレメンツ</t>
  </si>
  <si>
    <t>Cloak of Shelter</t>
  </si>
  <si>
    <t>アラーム、レオムンズセキュアーシェルター</t>
  </si>
  <si>
    <t>130</t>
  </si>
  <si>
    <t>合言葉でアラーム(7Lv)が掛かったテントになる。1回/日、小さな宿泊所(レオムンズセキュアーシェルター相当)になる。</t>
  </si>
  <si>
    <t>永遠の憩いの硬貨</t>
  </si>
  <si>
    <t>Coin of Eternal Rest</t>
  </si>
  <si>
    <t>ジェントルリポウズ</t>
  </si>
  <si>
    <t>ジェントルリポウズ</t>
  </si>
  <si>
    <t>死体に咥えさせると復活も蘇生もアンデッドにすることもできない。さらに虫は意志ST(DC20)に成功しない限り、その死体には近づけない。生きている生物およびアンデッドには効果が無い。</t>
  </si>
  <si>
    <t>太陽光よけのゴーグル</t>
  </si>
  <si>
    <t>Goggles of Day</t>
  </si>
  <si>
    <t>ダークヴィジョン</t>
  </si>
  <si>
    <t>着用者は異常に明るい光(サンバースト、サンビーム、フレアなど)の中でも不利益を受けずに行動できる。ヴァンパイヤは太陽光を浴びても破壊される前に1回全Rアクションをとれる。</t>
  </si>
  <si>
    <t>天候からの保護の鞍</t>
  </si>
  <si>
    <t>Saddle of Weather Protection</t>
  </si>
  <si>
    <t>プロテクションフロムエレメンツ</t>
  </si>
  <si>
    <t>装着(鞍)</t>
  </si>
  <si>
    <t>装着した乗騎だけでなく騎乗した騎手も保護する。通常の気温からは被害を受けない。完全に水に浸からない限り水に濡れない。1回/日、乗騎と騎手に対するプロテクションフロムエレメンツを発動できる。</t>
  </si>
  <si>
    <t>巨大化の鞍</t>
  </si>
  <si>
    <t>Saddle of Growth</t>
  </si>
  <si>
    <t>アニマルグロウス</t>
  </si>
  <si>
    <t>3回/日、合言葉で装着した馬、ラバ、ロバのサイズを1段階大きくする。別の合言葉を発すると元に戻る。軍用鞍として扱う。</t>
  </si>
  <si>
    <t>天馬の鞍</t>
  </si>
  <si>
    <t>Saddle of Pegasus</t>
  </si>
  <si>
    <t>3回/日、合言葉で装着した馬、ラバ、ロバを騎手ごと空を飛ぶことができる(5Lvフライ、機動性劣悪)。初めて起動する場合、騎手が&lt;騎乗&gt;判定(DC15)をする。失敗した場合、乗騎がパニックになる。</t>
  </si>
  <si>
    <t>トリエントの種</t>
  </si>
  <si>
    <t>価格はどんぐり1個当たり。埋めて２R後に大型のトリエントが出現する。招来後、制御が必要(チャームなどで制御or交渉)。交渉時の初期態度は｢中立｣。どんぐりを2個並べて埋めるとサイズが超大型(8HD)に、3個なら巨大(17HD)となる。トリエントは呼び出された場所にとどまる。生存に適さない地形(砂漠など)に招来された場合、トリエントは招来者を攻撃する。宝物として見つかった場合、袋に1d4個のどんぐりが入っている。</t>
  </si>
  <si>
    <t>地割れのかけら</t>
  </si>
  <si>
    <t>エレメンタルスウォーム</t>
  </si>
  <si>
    <t>火打ち石を地面に撒くと、1d4+1R後に掛かったR分の数の小型アースエレメンタルが出現。招来後、制御が必要(チャームモンスターなどで制御)。放置すると最も近い生物から襲う。滅ぼされるか退去させられるまで戦う。</t>
  </si>
  <si>
    <t>守りの吊り香炉</t>
  </si>
  <si>
    <t>Thrible of Warding</t>
  </si>
  <si>
    <t>エンデュアエレメンツ、エントロピックシールド、サイレンス、サンクチュアリ、スペルイミュニティ、スペルレジスタンス、ディスペルマジック、プレイヤー、ブレードバリアー</t>
  </si>
  <si>
    <t>130-131</t>
  </si>
  <si>
    <t>香を焚くとプレイヤー相当効果を得る。また以下の呪文を開放できる。エンデュアエレメンツorエントロピックシールドorサンクチュアリ(3回/日) サイレンスorディスペルマジック(1回/日) スペルイミュニティorスペルレジスタンス(1回/週) ブレードバリアー(1回/月)</t>
  </si>
  <si>
    <t>占いの吊り香炉</t>
  </si>
  <si>
    <t>Thrible of Divining</t>
  </si>
  <si>
    <t>コミューン、ディヴィネーション、ディテクトグッド、ディテクトマジック、ディテクトロー、トゥルーシーイング、プレイヤー</t>
  </si>
  <si>
    <t>131</t>
  </si>
  <si>
    <t>香を焚くとプレイヤー相当効果を得る。また以下の呪文を開放できる。ディテクトグッドorディテクトマジックorディテクトロー＜物によってはディテクトカオスやディテクトエビルの場合あり＞(3回/日) オーギュリィorロケートオブジェクト(1回/日) ディヴィネーションorトゥルーシーイング(1回/週) コミューン(1回/月)</t>
  </si>
  <si>
    <t>応報の吊り香炉</t>
  </si>
  <si>
    <t>Thrible of Retribution</t>
  </si>
  <si>
    <t>インフリクトクリティカルウーンズ、インフリクトライトウーンズ、ギアス/クエスト、コマンド、サークロオブドゥーム、ドゥーム、プレイヤー</t>
  </si>
  <si>
    <t>香を焚くとプレイヤー相当効果を得る。また以下の呪文を開放できる。インフリクトライトウーンズorコマンドorドゥーム(3回/日) シアリングライトorスピリチュアルウウェポン(1回/日) インフリクトクリティカルウーンズorサークルオブドゥーム(1回/週) ギアス/クエスト(1回/月)</t>
  </si>
  <si>
    <t>歌う鉢</t>
  </si>
  <si>
    <t>Singing Bowl</t>
  </si>
  <si>
    <t>サイレンス、シャター、ブラインドネス/デフネス</t>
  </si>
  <si>
    <t>起動には&lt;芸能：打楽器&gt;1ランク以上が必要／鳴らす(起動)ことでサイレンス相当効果を得る。さらにシャターとデフネス効果を発動できる(1回/日、12Lvバード起動相当)。</t>
  </si>
  <si>
    <t>地獄の消し炭</t>
  </si>
  <si>
    <t>Cinders of the Inferno</t>
  </si>
  <si>
    <t>エレメンタルスウォーム</t>
  </si>
  <si>
    <t>消し炭をかがり火程度の火の中に入れる、1d4+1R後に掛かったR分の数の小型ファイアーエレメンタルが出現。招来後、制御が必要(チャームモンスターなどで制御)。放置すると最も近い生物から襲う。滅ぼされるか退去させられるまで戦う。</t>
  </si>
  <si>
    <t>達筆の鉄筆</t>
  </si>
  <si>
    <t>Stylus of the Masterful Hand</t>
  </si>
  <si>
    <t>特技：巻き物作成</t>
  </si>
  <si>
    <t>リードマジック</t>
  </si>
  <si>
    <t>&lt;偽造&gt;判定に＋５の技量ボーナスを得る。また、合言葉で3種類の筆跡を記憶して後で別の偽造が可能。</t>
  </si>
  <si>
    <t>不動の石</t>
  </si>
  <si>
    <t>Steadfast Stone</t>
  </si>
  <si>
    <t>ウォールオブストーン</t>
  </si>
  <si>
    <t>1インチ四方のこの石を地面に投げて合言葉を言うと石壁(9LvClr発動のウォールオブストーン相当)になる(2回/日)。壁は24hr持続or合言葉で元に戻る</t>
  </si>
  <si>
    <t>不動のブーツ</t>
  </si>
  <si>
    <t>Steadfast Boots</t>
  </si>
  <si>
    <t>なし</t>
  </si>
  <si>
    <t>ブルズストレングス</t>
  </si>
  <si>
    <t>ブルズストレングス</t>
  </si>
  <si>
    <t>着用(ブーツ)</t>
  </si>
  <si>
    <t>131-132</t>
  </si>
  <si>
    <t>着用者は足払いされず、突き飛ばしによる押し戻しもされない。さらに着用者が中型サイズ以上で接近戦武器を持っている場合、武器の間合いに関係なく突撃に対して構えているものとみなされる。</t>
  </si>
  <si>
    <t>絶えざる炎のかまど</t>
  </si>
  <si>
    <t>Stove of Everlasting Flame</t>
  </si>
  <si>
    <t>プロデュースフレイム</t>
  </si>
  <si>
    <t>132</t>
  </si>
  <si>
    <t>金属製の箱の中に常に炎が燃えている。蓋は微かに暖かい程度。蓋を開けると熱は松明相当、大きさと光量はろうそく程度の炎が見える。調理用具？暖炉？？</t>
  </si>
  <si>
    <t>物見鳥</t>
  </si>
  <si>
    <t>Stalwart Eye</t>
  </si>
  <si>
    <t>アニマルメッセンジャー。アラーム</t>
  </si>
  <si>
    <t>自力移動できない鳥型アイテム(AC18,硬度8,HP5)。合言葉で持ち主はこのアイテムを通して物を見れる(距離無限、但し同じ次元界にいること)。持ち主は望む方向にクビを向けさせられる。</t>
  </si>
  <si>
    <t>錬武用木人</t>
  </si>
  <si>
    <t>Sparring Dummy of the Master</t>
  </si>
  <si>
    <t>ヘイスト</t>
  </si>
  <si>
    <t>№</t>
  </si>
  <si>
    <t>長さ10feetで超大型サイズ以上の生物が使用する。城壁(土や陶器製)の破壊(10立方feet/10min.)や、岩を砕く(10立方feet/hr)事に使える。武器とするなら+3巨大モーニングスター(ダメージ4d6)に相当する。</t>
  </si>
  <si>
    <t>機敏な身ごなしの手引き(+1)</t>
  </si>
  <si>
    <t>Manual of Quickness of Action</t>
  </si>
  <si>
    <t>6日間48hr掛けて読むことにより、【敏捷力】に+1の体得ボーナスを得る。本は普通の本に変わる。</t>
  </si>
  <si>
    <t>機敏な身ごなしの手引き(+2)</t>
  </si>
  <si>
    <t>6日間48hr掛けて読むことにより、【敏捷力】に+2の体得ボーナスを得る。本は普通の本に変わる。</t>
  </si>
  <si>
    <t>機敏な身ごなしの手引き(+3)</t>
  </si>
  <si>
    <t>6日間48hr掛けて読むことにより、【敏捷力】に+3の体得ボーナスを得る。本は普通の本に変わる。</t>
  </si>
  <si>
    <t>機敏な身ごなしの手引き(+4)</t>
  </si>
  <si>
    <t>6日間48hr掛けて読むことにより、【敏捷力】に+4の体得ボーナスを得る。本は普通の本に変わる。</t>
  </si>
  <si>
    <t>機敏な身ごなしの手引き(+5)</t>
  </si>
  <si>
    <t>6日間48hr掛けて読むことにより、【敏捷力】に+5の体得ボーナスを得る。本は普通の本に変わる。</t>
  </si>
  <si>
    <t>役に立つ運動の手引き(+1)</t>
  </si>
  <si>
    <t>Manual of Ganful Exrcise</t>
  </si>
  <si>
    <t>ウィッシュorミラクル</t>
  </si>
  <si>
    <t>6日間48hr掛けて読むことにより、【筋力】に+1の体得ボーナスを得る。本は普通の本に変わる。</t>
  </si>
  <si>
    <t>役に立つ運動の手引き(+2)</t>
  </si>
  <si>
    <t>6日間48hr掛けて読むことにより、【筋力】に+2の体得ボーナスを得る。本は普通の本に変わる。</t>
  </si>
  <si>
    <t>役に立つ運動の手引き(+3)</t>
  </si>
  <si>
    <t>6日間48hr掛けて読むことにより、【筋力】に+3の体得ボーナスを得る。本は普通の本に変わる。</t>
  </si>
  <si>
    <t>役に立つ運動の手引き(+4)</t>
  </si>
  <si>
    <t>6日間48hr掛けて読むことにより、【筋力】に+4の体得ボーナスを得る。本は普通の本に変わる。</t>
  </si>
  <si>
    <t>役に立つ運動の手引き(+5)</t>
  </si>
  <si>
    <t>6日間48hr掛けて読むことにより、【筋力】に+5の体得ボーナスを得る。本は普通の本に変わる。</t>
  </si>
  <si>
    <t>健康の手引き(+1)</t>
  </si>
  <si>
    <t>Manual of Bodily Health</t>
  </si>
  <si>
    <t>6日間48hr掛けて読むことにより、【耐久力】に+1の体得ボーナスを得る。本は普通の本に変わる。</t>
  </si>
  <si>
    <t>健康の手引き(+2)</t>
  </si>
  <si>
    <t>6日間48hr掛けて読むことにより、【耐久力】に+2の体得ボーナスを得る。本は普通の本に変わる。</t>
  </si>
  <si>
    <t>健康の手引き(+3)</t>
  </si>
  <si>
    <t>6日間48hr掛けて読むことにより、【耐久力】に+3の体得ボーナスを得る。本は普通の本に変わる。</t>
  </si>
  <si>
    <t>健康の手引き(+4)</t>
  </si>
  <si>
    <t>6日間48hr掛けて読むことにより、【耐久力】に+4の体得ボーナスを得る。本は普通の本に変わる。</t>
  </si>
  <si>
    <t>健康の手引き(+5)</t>
  </si>
  <si>
    <t>6日間48hr掛けて読むことにより、【耐久力】に+5の体得ボーナスを得る。本は普通の本に変わる。</t>
  </si>
  <si>
    <t>呪文抵抗のマント</t>
  </si>
  <si>
    <t>Mantle of Spell Resistance</t>
  </si>
  <si>
    <t>スペルレジスタンス</t>
  </si>
  <si>
    <t>着用者に呪文抵抗21(SR21)を与える。</t>
  </si>
  <si>
    <t>映し身の鏡</t>
  </si>
  <si>
    <t>Mirror of Opposition</t>
  </si>
  <si>
    <t>クローン</t>
  </si>
  <si>
    <t>高さ4feet×巾3feet。起動停止を同じ合言葉で行う。4回/日起動可。生物がこの鏡に映った自分の姿を見ると、その生物のクローンが出現しどちらかが死ぬまで戦う。クローンはオリジナルが死ぬと消える。</t>
  </si>
  <si>
    <t>精神術の鏡</t>
  </si>
  <si>
    <t>A：持ち主が鏡から25feet以内に居るならば、移った生物の思考を読むことが出来る。B：念視が行える。十分な知識があれば別次元界も覗ける。C：念視をして、鏡を通り抜けてその場所へ行くことが出来る。出た先には不可視の戸口が出来る。24hrで戸口は閉まり(合言葉でもOK)、戻らないと締め出される。使用者以外の生物でも【知力】が12以上あれば戸口に気が付ける。戸口に入り込んだ生物は鏡の向こうに現れる。D：1回/週、鏡に映った生物について短い質問1つについて正確に答える。</t>
  </si>
  <si>
    <t>幽閉の鏡</t>
  </si>
  <si>
    <t>Mirror of Life Trapping</t>
  </si>
  <si>
    <t>なし</t>
  </si>
  <si>
    <t>インプリズンメント</t>
  </si>
  <si>
    <t>起動停止を同じ合言葉で行う。鏡の内部に牢獄が13～18箇所あり、鏡に映ったものを見た生物(人造＆アンデッド＆非自律行動物体＆生きていない物体は除く)は装備などを残して牢獄の一つに囚われる。A：鏡の性質を知らない場合：100％囚われる。B：知っている場合：50％で凝視攻撃と同じ扱いでSTする。合言葉で捕虜を呼び出し会話できる。別の合言葉で開放できる。容量が一杯の時に新たに捕虜を取ると、ランダムで一人が解放される。鏡が壊れた場合、全ての捕虜が解放される。通常は解放された捕虜は使用者を攻撃する。</t>
  </si>
  <si>
    <t>上級所くらましの外套</t>
  </si>
  <si>
    <t>Major Cloak of Displacement</t>
  </si>
  <si>
    <t>ディスプレイスメント</t>
  </si>
  <si>
    <t>着用することで「所くらまし」(ディスプレイスメントと同じ効力)を得る。</t>
  </si>
  <si>
    <t>上級閃光の額環</t>
  </si>
  <si>
    <t>Major Circlet of Blasting</t>
  </si>
  <si>
    <t>シアリングライト</t>
  </si>
  <si>
    <t>合言葉で1回/日、シアリングライト(40ダメージ(5d8の最大化))を発する。</t>
  </si>
  <si>
    <t>読心のメダル</t>
  </si>
  <si>
    <t>Medallion of Thoughts</t>
  </si>
  <si>
    <t>ディテクトソウツ</t>
  </si>
  <si>
    <t>両手用。＜矢止め＞の特技を持っているかのように行動できる。投擲武器を投げ返すことが出来るようになる。片手が空いていなければならない。</t>
  </si>
  <si>
    <t>水泳と登攀の手袋</t>
  </si>
  <si>
    <t>Gloves of Swimming and Climbing</t>
  </si>
  <si>
    <t>なし</t>
  </si>
  <si>
    <t>キャッツグレイス</t>
  </si>
  <si>
    <t>両手用。&lt;水泳&gt;及び&lt;登攀&gt;の判定に+10の技量ボーナスを得る。</t>
  </si>
  <si>
    <t>敏捷の手袋（+2)</t>
  </si>
  <si>
    <t>Gloves of Dexterity</t>
  </si>
  <si>
    <t>なし</t>
  </si>
  <si>
    <t>キャッツグレイス</t>
  </si>
  <si>
    <t>両手用。【敏捷力】に+2の強化ボーナスを得る。</t>
  </si>
  <si>
    <t>敏捷の手袋（+4)</t>
  </si>
  <si>
    <t>両手用。【敏捷力】に+4の強化ボーナスを得る。</t>
  </si>
  <si>
    <t>敏捷の手袋（+6)</t>
  </si>
  <si>
    <t>両手用。【敏捷力】に+6の強化ボーナスを得る。</t>
  </si>
  <si>
    <t>水晶球</t>
  </si>
  <si>
    <t>Crystal Ball</t>
  </si>
  <si>
    <t>スクライング</t>
  </si>
  <si>
    <t>スクライング呪文と同様の効果を得る。見ている対象物に精神的な伝言を送ったり対象から受けたり出来る。対象物にサジェスチョン(DC14)を1回/日使える。</t>
  </si>
  <si>
    <t>シーインヴィジビリティ付き水晶球</t>
  </si>
  <si>
    <t>Crystal Ball</t>
  </si>
  <si>
    <t>なし</t>
  </si>
  <si>
    <t>スクライング、シーインヴィジビリティ</t>
  </si>
  <si>
    <t>スクライング呪文と同様の効果を得る。見ている対象物に精神的な伝言を送ったり対象から受けたり出来る。対象物にサジェスチョン(DC14)を1回/日使える。対象物にシーインヴィジビリティを使える。</t>
  </si>
  <si>
    <t>ディテクトソウツ付き水晶球</t>
  </si>
  <si>
    <t>スクライング、ディテクトソウツ</t>
  </si>
  <si>
    <t>スクライング呪文と同様の効果を得る。見ている対象物に精神的な伝言を送ったり対象から受けたり出来る。対象物にサジェスチョン(DC14)を1回/日使える。対象物にディテクトソウツを使える。</t>
  </si>
  <si>
    <t>テレパシー付き水晶球</t>
  </si>
  <si>
    <t>スクライング、テレパシー</t>
  </si>
  <si>
    <t>スクライング呪文と同様の効果を得る。見ている対象物に精神的な伝言を送ったり対象から受けたり出来る。対象物にサジェスチョン(DC14)を1回/日使える。対象物にテレパシーを使える。</t>
  </si>
  <si>
    <t>トゥルーシーイング付き水晶球</t>
  </si>
  <si>
    <t>スクライング、トゥルーシーイング</t>
  </si>
  <si>
    <t>スクライング呪文と同様の効果を得る。見ている対象物に精神的な伝言を送ったり対象から受けたり出来る。対象物にサジェスチョン(DC14)を1回/日使える。対象物にトゥルーシーイングを使える。</t>
  </si>
  <si>
    <t>クモの外套</t>
  </si>
  <si>
    <t>Cloak of Arachnida</t>
  </si>
  <si>
    <t>スパイダークライム、ウェブ</t>
  </si>
  <si>
    <t>着用(クローク)</t>
  </si>
  <si>
    <t>スパイダークライム呪文と同じ効果。ウェブ呪文やあらゆるクモの巣の捕縛効果に対し完全耐性を得る。クモの巣の中を通常の半分の移動速度で移動できる。クモの毒に対する全ての頑健STに+2の幸運ボーナスを得る。ウェブを1回/日使える。</t>
  </si>
  <si>
    <t>エーテル化の外套</t>
  </si>
  <si>
    <t>Cloak of Etherealness</t>
  </si>
  <si>
    <t>イセリアルジョーント</t>
  </si>
  <si>
    <t>合言葉でエーテル状態になる。解除可能。効果時間：10分/日。但し、持続時間は連続でなくても良い。</t>
  </si>
  <si>
    <t>エルフ族の外套</t>
  </si>
  <si>
    <t>青いビンの中の水を深さ1feet以上の水溜りに注ぐと、1d4+1R後に掛かったR分の数の小型ウォーターエレメンタルが出現。招来後、制御が必要(チャームモンスターなどで制御)。放置すると最も近い生物から襲う。滅ぼされるか退去させられるまで戦う。</t>
  </si>
  <si>
    <t>怒り熊の首飾り</t>
  </si>
  <si>
    <t>Raging Bear Necklace</t>
  </si>
  <si>
    <t>ブルズストレングス</t>
  </si>
  <si>
    <t>133-134</t>
  </si>
  <si>
    <t>【筋力】に+2強化ボーナス。激怒能力を持つ場合、激怒の持続Rが1R長くなる</t>
  </si>
  <si>
    <t>狂いサメの首飾り</t>
  </si>
  <si>
    <t>Frenzied Shark Neklace</t>
  </si>
  <si>
    <t>【筋力】に+2強化ボーナス。&lt;水泳&gt;技能に+4の状況ボーナス。激怒能力を持つ場合、激怒の持続Rが1R長くなる</t>
  </si>
  <si>
    <t>暴れ猪の首飾り</t>
  </si>
  <si>
    <t>Rampaging Boar Necklace</t>
  </si>
  <si>
    <t>ブルズストレングス</t>
  </si>
  <si>
    <t>特技：武器破壊を得る(もし既に持っているなら特技：Great Sunder(未訳)を得る)。【耐久力】に+1の強化ボーナス。激怒能力を持つ場合、激怒の持続Rが1R長くなる。</t>
  </si>
  <si>
    <t>野生の獣の首飾り(カーミング)</t>
  </si>
  <si>
    <t>Necklace of the Wild Beast</t>
  </si>
  <si>
    <t>アニマルフレンドシップ、カームアニマルズ</t>
  </si>
  <si>
    <t>134</t>
  </si>
  <si>
    <t>価格はビードオブカーミング1個のものである。ネックレスには他のビードも付いている可能性がある。ビードは起動もしくは首飾りから外すと効果を失う。アニマルフレンドシップを発動できるPCが着用しないと効果を得られない。ビードの効果：カームアニマルズを発動できる</t>
  </si>
  <si>
    <t>野生の獣の首飾り(サーヴィチュード)</t>
  </si>
  <si>
    <t>アニマルフレンドシップ、ドミネイトアニマル</t>
  </si>
  <si>
    <t>価格はビードオブサヴィチュード1個のものである。ネックレスには他のビードも付いている可能性がある。ビードは起動もしくは首飾りから外すと効果を失う。アニマルフレンドシップを発動できるPCが着用しないと効果を得られない。ビードの効果：ドミネイトアニマルを発動できる</t>
  </si>
  <si>
    <t>野生の獣の首飾り(ザ・ファング)</t>
  </si>
  <si>
    <t>アニマルフレンドシップ、グレーターマジックファング</t>
  </si>
  <si>
    <t>価格はビードオブザファング1個のものである。ネックレスには他のビードも付いている可能性がある。ビードは起動もしくは首飾りから外すと効果を失う。アニマルフレンドシップを発動できるPCが着用しないと効果を得られない。ビードの効果：グレーターマジックファング(術者Lv10以上、DM任意？)を発動できる。</t>
  </si>
  <si>
    <t>野生の獣の首飾り(ベゴニング)</t>
  </si>
  <si>
    <t>アニマルフレンドシップ、サモンネイチャーズアライ4</t>
  </si>
  <si>
    <t>価格はビードオブベコニング1個のものである。ネックレスには他のビードも付いている可能性がある。ビードは起動もしくは首飾りから外すと効果を失う。アニマルフレンドシップを発動できるPCが着用しないと効果を得られない。ビードの効果：サモンネイチャーズアライ4を発動できる</t>
  </si>
  <si>
    <t>野生の獣の首飾り(ザ・グレート・ビースト)</t>
  </si>
  <si>
    <t>アニマルフレンドシップ、アニマルグロウス</t>
  </si>
  <si>
    <t>価格はビードオブザグレートビースト1個のものである。ネックレスには他のビードも付いている可能性がある。ビードは起動もしくは首飾りから外すと効果を失う。アニマルフレンドシップを発動できるPCが着用しないと効果を得られない。ビードの効果：アニマルグロウスを発動できる</t>
  </si>
  <si>
    <t>野生の獣の首飾り(アウェイクニング)</t>
  </si>
  <si>
    <t>アニマルフレンドシップ、アウェイクン</t>
  </si>
  <si>
    <t>価格はビードオブアウェイクニング1個のものである。ネックレスには他のビードも付いている可能性がある。ビードは起動もしくは首飾りから外すと効果を失う。アニマルフレンドシップを発動できるPCが着用しないと効果を得られない。ビードの効果：アウェイクンを発動できる</t>
  </si>
  <si>
    <t>底なしのまきびし袋</t>
  </si>
  <si>
    <t>Bag of Endless Caltrops</t>
  </si>
  <si>
    <t>まきびし無限製造機。標準アクションで5×5feet分のまきびしを撒ける。袋を逆さにして撒く場合(部分アクション)、5×5feet分がでるが、その後2Rはまきびしが出なくなる。</t>
  </si>
  <si>
    <t>目立たなくなる帽子</t>
  </si>
  <si>
    <t>Hat of Anonymity</t>
  </si>
  <si>
    <t>ノンディテクション</t>
  </si>
  <si>
    <t>着用者は永続的なノンディテクション効果を得る。&lt;隠れ身&gt;技能判定に+10のボーナス(何の?)を得る。</t>
  </si>
  <si>
    <t>剛勇の戦旗</t>
  </si>
  <si>
    <t>Banner of Valor</t>
  </si>
  <si>
    <t>ヒーリングサークル、リムーブフィアー</t>
  </si>
  <si>
    <t>旗を持つPCは半径20feet以内の生物にリムーブフィアー(術者Lv9、回数無制限)を発動できる。さらに3回/日ヒーリングサークルを発動できる(術者Lv9)。</t>
  </si>
  <si>
    <t>めりこむピトン</t>
  </si>
  <si>
    <t>Pitons,Barrowing</t>
  </si>
  <si>
    <t>ソフンアースアンドストーン</t>
  </si>
  <si>
    <t>1回の部分アクションで使用。&lt;登攀&gt;判定に+2の状況ボーナス。土や石製の生物への攻撃に使える(1d8,クリティカル×３)。</t>
  </si>
  <si>
    <t>ハンマー球体</t>
  </si>
  <si>
    <t>Hammersphere</t>
  </si>
  <si>
    <t>グレーターマジックウェポン、スピリチュアルウウェポン</t>
  </si>
  <si>
    <t>合言葉でスピリチュアルウェポン相当の巨大なハンマー(自律行動、ダメージ3d6)を呼ぶ。&lt;精神集中&gt;の必要はない。1回/日のみ。</t>
  </si>
  <si>
    <t>ピクシーの魔法の粉</t>
  </si>
  <si>
    <t>Pixie Dust</t>
  </si>
  <si>
    <t>作成者がフェイor前提魔法</t>
  </si>
  <si>
    <t>リデュース、チャームパースン</t>
  </si>
  <si>
    <t>134-135</t>
  </si>
  <si>
    <t>5feet四方に撒く(1d6R持続) or 5feetの遠隔接触攻撃を行う。撒かれた場所を通過した生物 or 接触攻撃を当てられた生物は頑健ST(DC15)を失敗すると超小型まで縮み、術者Lv9のチャームパースンの影響を受け、粉を使ったものに従う。9hr持続する。</t>
  </si>
  <si>
    <t>猛火扇</t>
  </si>
  <si>
    <t>Fan ofFurious Flame</t>
  </si>
  <si>
    <t>ファイアーボール</t>
  </si>
  <si>
    <t>135</t>
  </si>
  <si>
    <t>3回/日起動できる。起動すると長さ30feetの円錐の力場を作る。この力場の中の全ての自然の炎は爆発する。[ろうそく(1～5本)：１ｄ４(直径5feet)、 燭台(ろうそく6本以上)：1d6(直径5feet)、 ランタン：1d8(5×5feet)、 松明：1d10(10×10feet)、 野営のかがり火：1d12(10×10feet)] 爆発した火は消える。可燃物は着火しない。</t>
  </si>
  <si>
    <t>変身の聖句箱</t>
  </si>
  <si>
    <t>Phylactery of Change</t>
  </si>
  <si>
    <t>ポリモーフセルフ</t>
  </si>
  <si>
    <t>着用者(着用？？)は1回/日、ポリモーフセルフを時間無制限で使える。箱が使用者から離れたor箱が壊れたor解呪された場合は効果が切れる。</t>
  </si>
  <si>
    <t>森渡のブーツ</t>
  </si>
  <si>
    <t>Boots of Woodland Striding</t>
  </si>
  <si>
    <t>ディテクトスネアーズアンドピッツ、ツリーストライド</t>
  </si>
  <si>
    <t>着用者は中度および重度の障害があるような森や密林でも通常どおりの速度で移動できる。さらにディテクトスネアーズアンンドピッツ(術者Lv12)を回数無制限、ツリーストライド(同上)を1回/日起動可能。</t>
  </si>
  <si>
    <t>海のブーツ</t>
  </si>
  <si>
    <t>&lt;水泳&gt;判定に+10の技量ボーナス。さらに自分に対してウォーターウォークおよびウォーターブリージングを回数無制限で使用可能。</t>
  </si>
  <si>
    <t>山の王のブーツ</t>
  </si>
  <si>
    <t>Boots of the Mountain King</t>
  </si>
  <si>
    <t>ストーンスキン、フリーダムムーブメント</t>
  </si>
  <si>
    <t>着用者は足場が悪いおよび非常に悪いような岩場、起伏の多い土地や山地でも通常どおりの速度で移動できる。さらに自分に対してストーンスキン(術者Lv12)を2回/日起動可能。</t>
  </si>
  <si>
    <t>跡形なしのブーツ</t>
  </si>
  <si>
    <t>Boots of Tracklessness</t>
  </si>
  <si>
    <t>インプルーブドインヴィジビリティ、パスウィズアウトトレイス</t>
  </si>
  <si>
    <t>着用者はパスウィズアウトトレイス相当の能力を得る。また自分に対してインプルーブドインヴィジビリティを3回/日起動できる。</t>
  </si>
  <si>
    <t>真の闇の目隠し</t>
  </si>
  <si>
    <t>Blindfold of True Darkness</t>
  </si>
  <si>
    <t>シーインヴィジビリティ</t>
  </si>
  <si>
    <t>着用者は疑似視覚(60feet)を得る。また視覚に関する効果、呪文、凝視攻撃に完全耐性を得る。着用中は疑似視覚以外の視覚は一切使えない。</t>
  </si>
  <si>
    <t>保存壷</t>
  </si>
  <si>
    <t>Preserving Jar</t>
  </si>
  <si>
    <t>液体にして２ガロン相当の容積がある。中の物は腐らずしなびず悪くならない。蓋をしないと効果が発揮できない。</t>
  </si>
  <si>
    <t>実りの木釘</t>
  </si>
  <si>
    <t>Fluit Blossom Spike</t>
  </si>
  <si>
    <t>グットベリー、プラントグロウス</t>
  </si>
  <si>
    <t>果樹に打ち込むことで中型サイズの生物１６日分の食料が得られる。３日後には腐る。収穫後は樹と釘は破壊される。</t>
  </si>
  <si>
    <t>脱出の腕甲</t>
  </si>
  <si>
    <t>Bracers of Exit</t>
  </si>
  <si>
    <t>ディメンジョナルアンカー</t>
  </si>
  <si>
    <t>136</t>
  </si>
  <si>
    <t>着用者は1回/日、ディメンジョナルアンカーを無効化できる。</t>
  </si>
  <si>
    <t>持久力のベルト</t>
  </si>
  <si>
    <t>Belt of Endurance</t>
  </si>
  <si>
    <t>ライチャスマイト</t>
  </si>
  <si>
    <t>【耐久力】+2強化ボーナスを得る。さらに&lt;特技：頑健無比&gt;を得る。</t>
  </si>
  <si>
    <t>動物的感覚の毛皮</t>
  </si>
  <si>
    <t>Pelt of Animal Senses</t>
  </si>
  <si>
    <t>シーインヴィジビリティ</t>
  </si>
  <si>
    <t>夜目、&lt;特技：鋭敏感覚&gt;、&lt;聞き耳&gt;判定+2の状況ボーナスを得る。但し、着用中は動物に嫌われる(草食動物には逃げられやすく、肉食獣には攻撃されやすくなる)</t>
  </si>
  <si>
    <t>携帯橋</t>
  </si>
  <si>
    <t>Portable Bridge</t>
  </si>
  <si>
    <t>小さな橋の像。1回/日、合言葉で実際の橋になる(巾5feet、長さ5～50feet)。形状変化は1R掛かる。橋は5feet四方のHPが75、硬度が8で、破壊可能である(ディスインテグレイトでも可)。</t>
  </si>
  <si>
    <t>角付き兜</t>
  </si>
  <si>
    <t>Horned Helm</t>
  </si>
  <si>
    <t>ヘイスト、マジックファング</t>
  </si>
  <si>
    <t>基本移動力が倍になり、兜の枝角で攻撃できる(+2強化ボーナス付きのダメージ1d8)。</t>
  </si>
  <si>
    <t>嘘の仮面</t>
  </si>
  <si>
    <t>Mask of Lies</t>
  </si>
  <si>
    <t>アンディテクタブルアライメント、チェンジセルフ</t>
  </si>
  <si>
    <t>起動･常時</t>
  </si>
  <si>
    <t>着用(メガネ)</t>
  </si>
  <si>
    <t>ーー</t>
  </si>
  <si>
    <t>常時アンディテクタブルアライメントの影響下に置かれ、&lt;はったり&gt;+5ボーナス(何ボーナス？)を得る。さらに、着用者は回数無限でチェンジセルフを発動できる。</t>
  </si>
  <si>
    <t>羽の女王の仮面</t>
  </si>
  <si>
    <t>Mask of the Feather Queen</t>
  </si>
  <si>
    <t>チャームパースンオアアニマル、フライ、レヴィテート</t>
  </si>
  <si>
    <t>合言葉でレヴィテートor鳥を魅了することが出来る(回数は？)。フライの呪文を起動可能(1回/日、12Lv、他者にでもOK)。</t>
  </si>
  <si>
    <t>秘密あばきの鏡</t>
  </si>
  <si>
    <t>Mirror of Secrets Revealed</t>
  </si>
  <si>
    <t>アナライジングドゥオエマー、ディテクトマジック、トゥルーシーイング</t>
  </si>
  <si>
    <t>136-137</t>
  </si>
  <si>
    <t>この鏡に映すと隠れた物やオーラが見える。使用者はアナライズドゥオエマー(1回/日)とトゥルーシーイング(2回/日)を11Lv術者として発動できる。</t>
  </si>
  <si>
    <t>魔法使い封じの枷</t>
  </si>
  <si>
    <t>Magebane Manacles</t>
  </si>
  <si>
    <t>アンティマジックフィールド</t>
  </si>
  <si>
    <t>137</t>
  </si>
  <si>
    <t>装着させられた物の周りにはアンティマジックフィールドが展開される。</t>
  </si>
  <si>
    <t>精神接触のメダリオン</t>
  </si>
  <si>
    <t>Medallion of Contact</t>
  </si>
  <si>
    <t>レアリーズテレパシックボンド</t>
  </si>
  <si>
    <t>合言葉で一人の人物とテレパシー結合を作れる(1回/日、1分間、距離1マイル、レアリーズテレパシックボンド相当)。</t>
  </si>
  <si>
    <t>ライカンスロープのメダリオン</t>
  </si>
  <si>
    <t>Medallion of the Lycanthrope</t>
  </si>
  <si>
    <t>アンティパシー、マジックウェポン</t>
  </si>
  <si>
    <t>アンティパシーを起動できる(1回/日、15Lv)。さらに着用者の近接武器は銀製のようにライカンスロープへダメージを与える。</t>
  </si>
  <si>
    <t>ヤンダーラの馬車の車輪</t>
  </si>
  <si>
    <t>Yondalla's Wagon Wheel</t>
  </si>
  <si>
    <t>メジャークリエイション、リデュース、レオムンズセキュアーシェルター</t>
  </si>
  <si>
    <t>お守り。合言葉で馬車になる(解除も合言葉)。馬車の形態時にレオムンズセキュアーシェルターを発動すると(1回/日、9Lv)、馬車は宿となる。</t>
  </si>
  <si>
    <t>赫奕(かくやく)たるランタン</t>
  </si>
  <si>
    <t>永続的に光を発する投光式ランタン(ライト呪文相当)。さらにサンビームを起動できる(2回/日、13Lv)。</t>
  </si>
  <si>
    <t>フレッシュゴーレムの書</t>
  </si>
  <si>
    <t>12Lv以上の秘術呪文術者のみ使用可能。術者Lv+2ボーナスを得てフレッシュゴーレムを作製できる。7回作製すると文字が消え、使えなくなる。フレッシュゴーレムは、死体供給者の特殊能力を最大5個まで与えられる(テンプレートのようにかぶさると考える)。但し、どの能力が使え、累積するかはDM判断とする。</t>
  </si>
  <si>
    <t>戒めの鉄帯</t>
  </si>
  <si>
    <t>Restricting Band</t>
  </si>
  <si>
    <t>エンラージ、リデュース</t>
  </si>
  <si>
    <t>合言葉で伸縮する帯。最大5feet径、最小で指輪程度になる。言葉で指示するとその大きさになって対象を拘束する。脱出するには&lt;脱出術&gt;判定が必要。A：体と腕に撒きついてる場合：DC30　、　B：腕もしくは足だけの場合：DC25</t>
  </si>
  <si>
    <t>石のロープ</t>
  </si>
  <si>
    <t>絹のロープ。合言葉で石のように硬くなる(硬度8、HP15)。硬化した場合その前と形状は変わらない。どちらの状態であれ破壊されたら普通のロープになる(長さ不明)</t>
  </si>
  <si>
    <t>ーー</t>
  </si>
  <si>
    <t>DMG</t>
  </si>
  <si>
    <t>DMG</t>
  </si>
  <si>
    <t>DMG</t>
  </si>
  <si>
    <t>DMG</t>
  </si>
  <si>
    <t>ーー</t>
  </si>
  <si>
    <t>DMG</t>
  </si>
  <si>
    <t>DMG</t>
  </si>
  <si>
    <t>DMG</t>
  </si>
  <si>
    <t>DMG</t>
  </si>
  <si>
    <t>ーー</t>
  </si>
  <si>
    <t>DMG</t>
  </si>
  <si>
    <t>ーー</t>
  </si>
  <si>
    <t>DMG</t>
  </si>
  <si>
    <t>ーー</t>
  </si>
  <si>
    <t>DMG</t>
  </si>
  <si>
    <t>DMG</t>
  </si>
  <si>
    <t>DMG</t>
  </si>
  <si>
    <t>DMG</t>
  </si>
  <si>
    <t>DMG</t>
  </si>
  <si>
    <t>ーー</t>
  </si>
  <si>
    <t>DMG</t>
  </si>
  <si>
    <t>ーー</t>
  </si>
  <si>
    <t>DMG</t>
  </si>
  <si>
    <t>ーー</t>
  </si>
  <si>
    <t>DMG</t>
  </si>
  <si>
    <t>DMG</t>
  </si>
  <si>
    <t>DMG</t>
  </si>
  <si>
    <t>ーー</t>
  </si>
  <si>
    <t>DMG</t>
  </si>
  <si>
    <t>ーー</t>
  </si>
  <si>
    <t>ーー</t>
  </si>
  <si>
    <t>DMG</t>
  </si>
  <si>
    <t>ーー</t>
  </si>
  <si>
    <t>ーー</t>
  </si>
  <si>
    <t>DMG</t>
  </si>
  <si>
    <t>ーー</t>
  </si>
  <si>
    <t>Boots of Elvenkind</t>
  </si>
  <si>
    <t>着用(ブーツ)</t>
  </si>
  <si>
    <t>着用(ブーツ)</t>
  </si>
  <si>
    <t>DMG</t>
  </si>
  <si>
    <t>着用(ブーツ)</t>
  </si>
  <si>
    <t>DMG</t>
  </si>
  <si>
    <t>着用(ブーツ)</t>
  </si>
  <si>
    <t>着用(ブーツ)</t>
  </si>
  <si>
    <t>DMG</t>
  </si>
  <si>
    <t>DMG</t>
  </si>
  <si>
    <t>DMG</t>
  </si>
  <si>
    <t>DMG</t>
  </si>
  <si>
    <t>DMG</t>
  </si>
  <si>
    <t>Brooch of Shielding</t>
  </si>
  <si>
    <t>なし</t>
  </si>
  <si>
    <t>シールド</t>
  </si>
  <si>
    <t>ーー</t>
  </si>
  <si>
    <t>DMG</t>
  </si>
  <si>
    <t>ーー</t>
  </si>
  <si>
    <t>DMG</t>
  </si>
  <si>
    <t>ーー</t>
  </si>
  <si>
    <t>DMG</t>
  </si>
  <si>
    <t>ーー</t>
  </si>
  <si>
    <t>DMG</t>
  </si>
  <si>
    <t>ーー</t>
  </si>
  <si>
    <t>DMG</t>
  </si>
  <si>
    <t>DMG</t>
  </si>
  <si>
    <t>ーー</t>
  </si>
  <si>
    <t>DMG</t>
  </si>
  <si>
    <t>Belt of Dwarvenkind</t>
  </si>
  <si>
    <t>Belt of Dwarvenkind</t>
  </si>
  <si>
    <t>なし</t>
  </si>
  <si>
    <t>タンズ、ポリモーフセルフ</t>
  </si>
  <si>
    <t>DMG</t>
  </si>
  <si>
    <t>DMG</t>
  </si>
  <si>
    <t>DMG</t>
  </si>
  <si>
    <t>DMG</t>
  </si>
  <si>
    <t>ーー</t>
  </si>
  <si>
    <t>DMG</t>
  </si>
  <si>
    <t>Horn of the Tritons</t>
  </si>
  <si>
    <t>DMG</t>
  </si>
  <si>
    <t>DMG</t>
  </si>
  <si>
    <t>ーー</t>
  </si>
  <si>
    <t>DMG</t>
  </si>
  <si>
    <t>Mattock of the Titans</t>
  </si>
  <si>
    <t>ーー</t>
  </si>
  <si>
    <t>Mirror of Mental Prowess</t>
  </si>
  <si>
    <t>ディテクトソウツ、スクライング、クレアオーディエンス/クレアヴォイアンス、ゲート、コミューン</t>
  </si>
  <si>
    <t>Maul of the Titans</t>
  </si>
  <si>
    <t>Monk's Belt</t>
  </si>
  <si>
    <t>なし</t>
  </si>
  <si>
    <t>ヘイスト、ライチャスマイトorテンサーズトランスフォーメーション</t>
  </si>
  <si>
    <t>DMG</t>
  </si>
  <si>
    <t>ーー</t>
  </si>
  <si>
    <t>1×2</t>
  </si>
  <si>
    <t>DMG</t>
  </si>
  <si>
    <t>DMG</t>
  </si>
  <si>
    <t>Robe of Stars</t>
  </si>
  <si>
    <t>なし</t>
  </si>
  <si>
    <t>アストラルプロジェクションorプレインシフト、マジックミサイル</t>
  </si>
  <si>
    <t>Rope of Entanglement</t>
  </si>
  <si>
    <t>なし</t>
  </si>
  <si>
    <t>エンタングル、アニメイトロープ、アニメイトオブジェクツ</t>
  </si>
  <si>
    <t>ーー</t>
  </si>
  <si>
    <t>ーー</t>
  </si>
  <si>
    <t>Incense of the Gorgon</t>
  </si>
  <si>
    <t>なし</t>
  </si>
  <si>
    <t>フレッシュトゥストーン</t>
  </si>
  <si>
    <t>ーー</t>
  </si>
  <si>
    <t>ーー</t>
  </si>
  <si>
    <t>着用(メガネ)</t>
  </si>
  <si>
    <t>Seed of the Treant</t>
  </si>
  <si>
    <t>なし</t>
  </si>
  <si>
    <t>サモンネイチャーズアライ9</t>
  </si>
  <si>
    <t>Shards of the Fissure</t>
  </si>
  <si>
    <t>なし</t>
  </si>
  <si>
    <t>エレメンタルスウォーム</t>
  </si>
  <si>
    <t>ーー</t>
  </si>
  <si>
    <t>ーー</t>
  </si>
  <si>
    <t>ーー</t>
  </si>
  <si>
    <t>ーー</t>
  </si>
  <si>
    <t>ーー</t>
  </si>
  <si>
    <t>ーー</t>
  </si>
  <si>
    <t>132-133</t>
  </si>
  <si>
    <t>Testing Chalice</t>
  </si>
  <si>
    <t>ディテクトポイズン、ディテクトマジック</t>
  </si>
  <si>
    <t>ーー</t>
  </si>
  <si>
    <t>ーー</t>
  </si>
  <si>
    <t>ーー</t>
  </si>
  <si>
    <t>Boots of the Sea</t>
  </si>
  <si>
    <t>なし</t>
  </si>
  <si>
    <t>ウォーターウォーク、ウォーターブリージング</t>
  </si>
  <si>
    <t>着用(メガネ)</t>
  </si>
  <si>
    <t>ーー</t>
  </si>
  <si>
    <t>ーー</t>
  </si>
  <si>
    <t>着用(メガネ)</t>
  </si>
  <si>
    <t>ーー</t>
  </si>
  <si>
    <t>Lantern of Brightness</t>
  </si>
  <si>
    <t>なし</t>
  </si>
  <si>
    <t>サンビーム、ライト</t>
  </si>
  <si>
    <t>Libram of Flesh</t>
  </si>
  <si>
    <t>なし</t>
  </si>
  <si>
    <t>ウィッシュ</t>
  </si>
  <si>
    <t>Rope of Stone</t>
  </si>
  <si>
    <t>なし</t>
  </si>
  <si>
    <t>フレッシュトゥストーン</t>
  </si>
  <si>
    <t>着用者は他人の思考を読む力を得る。(=ディテクトソウツ)</t>
  </si>
  <si>
    <t>ティタン族のモール</t>
  </si>
  <si>
    <t>ビグビーズクレンチトフィスト</t>
  </si>
  <si>
    <t>+3グレートクラブ、非自律行動物体には3倍ダメージを与える。但し【筋力】18未満のPCが使う場合、-4の攻撃ペナルティを受ける。</t>
  </si>
  <si>
    <t>モンクの帯</t>
  </si>
  <si>
    <t>着用者が素手戦闘を行うとき&lt;特技：両手利き&gt;&lt;特技：二刀流&gt;を持つかのように攻撃できる。1回/日、朦朧化攻撃できるようになる。/着用者がモンクの場合：朦朧化攻撃の1日の回数に1回追加する。1回/日、10Ｒの間自分にヘイストを使うことが出来る。</t>
  </si>
  <si>
    <t>万能溶剤</t>
  </si>
  <si>
    <t>Unibersal Solvent</t>
  </si>
  <si>
    <t>なし</t>
  </si>
  <si>
    <t>ディスインテグレイト</t>
  </si>
  <si>
    <t>価格は1オンス当たり。通常1オンス入りで売っている。接着剤や粘着性物質を全て溶かす。強力接着剤(ソブリングルー)も溶かす。1オンスで1立方ｆｅｅｔに効果がある。1/3まで蒸留した場合、1立方feetの有機物or無機物を溶かすことが出来る。攻撃に使用する場合、接触攻撃を成功させ、対象の頑健ＳＴ(DC19)が失敗した場合溶かすことが出来る(ディスインテグレイト呪文相当)。</t>
  </si>
  <si>
    <t>建造物の竪琴</t>
  </si>
  <si>
    <t>Lyre of Building</t>
  </si>
  <si>
    <t>なし</t>
  </si>
  <si>
    <t>ファブリケイト</t>
  </si>
  <si>
    <t>A：1回/日、演奏者の300feet以内(半径？直径？)の非自律行動物体である全ての建造物への攻撃を無効化する。効果：30min.　B：1回/週、演奏することで建物、鉱山やトンネルの建造できる。30min.で100人3日分の労働効果を得る。最初の1hr以降、1hr単位で延長できるが、その際に&lt;芸能&gt;判定(DC18)に成功しないと演奏を止めなければならない。</t>
  </si>
  <si>
    <t>姿現しのランタン</t>
  </si>
  <si>
    <t>Lantern of Revealing</t>
  </si>
  <si>
    <t>インヴィジビリティパージ</t>
  </si>
  <si>
    <t>覆い付きランタンの機能を持つ。これを灯すと25feet以内の全ての不可視状態の生物と物体の姿も明らかにする。</t>
  </si>
  <si>
    <t>円形門</t>
  </si>
  <si>
    <t>Ring Gates</t>
  </si>
  <si>
    <t>ゲート</t>
  </si>
  <si>
    <t>2つの輪の間を100ポンド/日まで転送できる。但し、2つの輪は距離100マイル以内にあること。また小型生物は&lt;脱出術&gt;判定(DC13)に成功すれば潜り抜けられる。超小型以下の生物は簡単に潜り抜けられる。片方の輪から顔を入れてもう一つの輪から顔を出して見たり、呪文を潜り抜けさせたりも出来る(この場合重量制限は関係ない)。</t>
  </si>
  <si>
    <t>発見のレンズ</t>
  </si>
  <si>
    <t>Lens of Detection</t>
  </si>
  <si>
    <t>1個のレンズで取っ手付き。&lt;捜索&gt;判定+10及び追跡時の&lt;野外知識&gt;判定+10を得る。</t>
  </si>
  <si>
    <t>多眼のローブ</t>
  </si>
  <si>
    <t>Robe of Eyes</t>
  </si>
  <si>
    <t>トゥルーシーイング</t>
  </si>
  <si>
    <t>着用(ローブ)</t>
  </si>
  <si>
    <t>着用者は全方位を見ることができ、暗視120feetを得て、120feet以内の不可視及びエーテル状態の存在を見ることが得きる。&lt;捜索&gt;と&lt;視認&gt;判定に+15の状況ボーナスを得る。立ちすくみ状態でもACへの敏捷力ボーナスを失わず、挟撃されることもない。但し、凝視攻撃から目をそらしたり目を閉じられない。さらに、ローブにライトorコンティニュアルライトを掛けると1d3min.、デイライトなら2d4min.間盲目になる。</t>
  </si>
  <si>
    <t>大魔道師のローブ(白)</t>
  </si>
  <si>
    <t>Robe of the Archmagi</t>
  </si>
  <si>
    <t>作成者は善属性</t>
  </si>
  <si>
    <t>メイジアーマー、ブレス、スペルレジスタンス</t>
  </si>
  <si>
    <t>着用者が善の秘術使いならAC+5(鎧ボーナス)、呪文抵抗17、全てのST+1(抵抗ボーナス)、特技：抵抗破りを持っているかのような能力を得る。着用者が悪なら3Lv、中立なら2Lv下がる(ローブを脱げば元に戻る)。宝物で出た場合d%01～45が白である。</t>
  </si>
  <si>
    <t>大魔道師のローブ(灰)</t>
  </si>
  <si>
    <t>Robe of the Archmagi</t>
  </si>
  <si>
    <t>作成者は中立属性</t>
  </si>
  <si>
    <t>メイジアーマー、ブレス、スペルレジスタンス</t>
  </si>
  <si>
    <t>着用者が中立の秘術使いならAC+5(鎧ボーナス)、呪文抵抗17、全てのST+1(抵抗ボーナス)、特技：抵抗破りを持っているかのような能力を得る。着用者が善or悪なら2Lv下がる(ローブを脱げば元に戻る)。宝物で出た場合d%046～75が灰である。</t>
  </si>
  <si>
    <t>大魔道師のローブ(黒)</t>
  </si>
  <si>
    <t>Robe of the Archmagi</t>
  </si>
  <si>
    <t>作成者は悪属性</t>
  </si>
  <si>
    <t>メイジアーマー、ブレス、スペルレジスタンス</t>
  </si>
  <si>
    <t>着用者が悪の秘術使いならAC+5(鎧ボーナス)、呪文抵抗17、全てのST+1(抵抗ボーナス)、特技：抵抗破りを持っているかのような能力を得る。着用者が善なら3Lv、中立なら2Lv下がる(ローブを脱げば元に戻る)。宝物で出た場合d%76～100が黒である。</t>
  </si>
  <si>
    <t>きらめく色彩のローブ</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</si>
</sst>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p"/>
    <numFmt numFmtId="177" formatCode="_#######\p"/>
    <numFmt numFmtId="178" formatCode="#######\p\ ;\ ####\-####\p"/>
  </numFmts>
  <fonts count="7">
    <font>
      <sz val="11"/>
      <name val="ＭＳ Ｐゴシック"/>
      <family val="0"/>
    </font>
    <font>
      <sz val="6"/>
      <name val="ＭＳ Ｐ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s>
  <fills count="6">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s>
  <borders count="41">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medium"/>
      <bottom style="medium"/>
    </border>
    <border>
      <left style="medium"/>
      <right style="thin"/>
      <top style="medium"/>
      <bottom style="thin"/>
    </border>
    <border>
      <left style="medium"/>
      <right style="thin"/>
      <top style="thin"/>
      <bottom style="medium"/>
    </border>
    <border>
      <left style="medium"/>
      <right style="thin"/>
      <top style="thin"/>
      <bottom style="thin"/>
    </border>
    <border>
      <left style="medium"/>
      <right>
        <color indexed="63"/>
      </right>
      <top style="thin"/>
      <bottom>
        <color indexed="63"/>
      </bottom>
    </border>
    <border>
      <left style="medium"/>
      <right style="thin"/>
      <top style="medium"/>
      <bottom style="medium"/>
    </border>
    <border>
      <left style="thin"/>
      <right style="thin"/>
      <top style="medium"/>
      <bottom style="medium"/>
    </border>
    <border>
      <left>
        <color indexed="63"/>
      </left>
      <right style="thin"/>
      <top style="medium"/>
      <bottom style="mediu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91">
    <xf numFmtId="0" fontId="0" fillId="0" borderId="0" xfId="0" applyAlignment="1">
      <alignment/>
    </xf>
    <xf numFmtId="0" fontId="0" fillId="0" borderId="1" xfId="0" applyBorder="1" applyAlignment="1">
      <alignment/>
    </xf>
    <xf numFmtId="0" fontId="2" fillId="0" borderId="1" xfId="0" applyFont="1" applyBorder="1" applyAlignment="1">
      <alignment/>
    </xf>
    <xf numFmtId="0" fontId="0" fillId="0" borderId="0" xfId="0" applyAlignment="1">
      <alignment horizontal="center"/>
    </xf>
    <xf numFmtId="0" fontId="2" fillId="0" borderId="1" xfId="0" applyFont="1" applyBorder="1" applyAlignment="1">
      <alignment horizontal="center"/>
    </xf>
    <xf numFmtId="0" fontId="0" fillId="0" borderId="1" xfId="0" applyBorder="1" applyAlignment="1">
      <alignment horizontal="center"/>
    </xf>
    <xf numFmtId="49" fontId="0" fillId="0" borderId="1" xfId="0" applyNumberFormat="1" applyBorder="1" applyAlignment="1">
      <alignment/>
    </xf>
    <xf numFmtId="0" fontId="3" fillId="0" borderId="1" xfId="0" applyFont="1" applyBorder="1" applyAlignment="1">
      <alignment horizontal="center"/>
    </xf>
    <xf numFmtId="0" fontId="0" fillId="0" borderId="0" xfId="0" applyNumberFormat="1" applyAlignment="1">
      <alignment horizontal="center"/>
    </xf>
    <xf numFmtId="0" fontId="0" fillId="0" borderId="1" xfId="0" applyNumberFormat="1" applyBorder="1" applyAlignment="1">
      <alignment horizontal="center"/>
    </xf>
    <xf numFmtId="0" fontId="0" fillId="0" borderId="2" xfId="0" applyBorder="1" applyAlignment="1">
      <alignment horizontal="center" shrinkToFit="1"/>
    </xf>
    <xf numFmtId="0" fontId="0" fillId="0" borderId="2" xfId="0" applyBorder="1" applyAlignment="1">
      <alignment horizontal="center"/>
    </xf>
    <xf numFmtId="0" fontId="3" fillId="0" borderId="2" xfId="0" applyFont="1" applyBorder="1" applyAlignment="1">
      <alignment horizontal="center"/>
    </xf>
    <xf numFmtId="0" fontId="0" fillId="0" borderId="3" xfId="0" applyBorder="1" applyAlignment="1">
      <alignment horizontal="center" shrinkToFit="1"/>
    </xf>
    <xf numFmtId="0" fontId="0" fillId="0" borderId="4" xfId="0" applyBorder="1" applyAlignment="1">
      <alignment horizontal="center" shrinkToFit="1"/>
    </xf>
    <xf numFmtId="0" fontId="0" fillId="0" borderId="5" xfId="0" applyBorder="1" applyAlignment="1" applyProtection="1">
      <alignment horizontal="center"/>
      <protection locked="0"/>
    </xf>
    <xf numFmtId="0" fontId="0" fillId="2" borderId="6" xfId="0" applyFill="1" applyBorder="1" applyAlignment="1">
      <alignment horizontal="center"/>
    </xf>
    <xf numFmtId="0" fontId="0" fillId="2" borderId="7" xfId="0" applyFill="1" applyBorder="1" applyAlignment="1">
      <alignment horizontal="center"/>
    </xf>
    <xf numFmtId="0" fontId="0" fillId="3" borderId="6" xfId="0" applyFont="1" applyFill="1" applyBorder="1" applyAlignment="1">
      <alignment horizontal="center"/>
    </xf>
    <xf numFmtId="0" fontId="3" fillId="3" borderId="8" xfId="0" applyFont="1" applyFill="1" applyBorder="1" applyAlignment="1">
      <alignment horizontal="center"/>
    </xf>
    <xf numFmtId="0" fontId="3" fillId="3" borderId="7" xfId="0" applyFont="1" applyFill="1" applyBorder="1" applyAlignment="1">
      <alignment horizontal="center"/>
    </xf>
    <xf numFmtId="0" fontId="3" fillId="4" borderId="6" xfId="0" applyFont="1" applyFill="1" applyBorder="1" applyAlignment="1">
      <alignment horizontal="center"/>
    </xf>
    <xf numFmtId="0" fontId="3" fillId="4" borderId="8" xfId="0" applyFont="1" applyFill="1" applyBorder="1" applyAlignment="1">
      <alignment horizontal="center"/>
    </xf>
    <xf numFmtId="0" fontId="0" fillId="4" borderId="1" xfId="0" applyFill="1" applyBorder="1" applyAlignment="1">
      <alignment horizontal="center"/>
    </xf>
    <xf numFmtId="0" fontId="3" fillId="4" borderId="9" xfId="0" applyFont="1" applyFill="1" applyBorder="1" applyAlignment="1">
      <alignment horizontal="left"/>
    </xf>
    <xf numFmtId="0" fontId="0" fillId="5" borderId="10" xfId="0" applyFill="1" applyBorder="1" applyAlignment="1">
      <alignment/>
    </xf>
    <xf numFmtId="0" fontId="6" fillId="5" borderId="11" xfId="0" applyFont="1" applyFill="1" applyBorder="1" applyAlignment="1">
      <alignment horizontal="center"/>
    </xf>
    <xf numFmtId="49" fontId="0" fillId="0" borderId="0" xfId="0" applyNumberFormat="1" applyAlignment="1">
      <alignment/>
    </xf>
    <xf numFmtId="0" fontId="0" fillId="0" borderId="12" xfId="0" applyBorder="1" applyAlignment="1">
      <alignment horizontal="right" shrinkToFit="1"/>
    </xf>
    <xf numFmtId="0" fontId="0" fillId="0" borderId="1" xfId="0" applyBorder="1" applyAlignment="1">
      <alignment shrinkToFit="1"/>
    </xf>
    <xf numFmtId="0" fontId="0" fillId="0" borderId="1" xfId="0" applyNumberFormat="1" applyBorder="1" applyAlignment="1">
      <alignment horizontal="center" shrinkToFit="1"/>
    </xf>
    <xf numFmtId="0" fontId="0" fillId="0" borderId="0" xfId="0" applyAlignment="1">
      <alignment shrinkToFit="1"/>
    </xf>
    <xf numFmtId="0" fontId="0" fillId="0" borderId="1" xfId="0" applyBorder="1" applyAlignment="1">
      <alignment horizontal="center" shrinkToFit="1"/>
    </xf>
    <xf numFmtId="0" fontId="2" fillId="0" borderId="1" xfId="0" applyFont="1" applyBorder="1" applyAlignment="1">
      <alignment shrinkToFit="1"/>
    </xf>
    <xf numFmtId="0" fontId="0" fillId="0" borderId="13" xfId="0" applyBorder="1" applyAlignment="1">
      <alignment shrinkToFit="1"/>
    </xf>
    <xf numFmtId="0" fontId="0" fillId="3" borderId="1" xfId="0" applyFont="1" applyFill="1" applyBorder="1" applyAlignment="1">
      <alignment shrinkToFit="1"/>
    </xf>
    <xf numFmtId="0" fontId="2" fillId="3" borderId="1" xfId="0" applyFont="1" applyFill="1" applyBorder="1" applyAlignment="1">
      <alignment horizontal="center" shrinkToFit="1"/>
    </xf>
    <xf numFmtId="0" fontId="0" fillId="3" borderId="1" xfId="0" applyFont="1" applyFill="1" applyBorder="1" applyAlignment="1">
      <alignment shrinkToFit="1"/>
    </xf>
    <xf numFmtId="0" fontId="0" fillId="3" borderId="1" xfId="0" applyNumberFormat="1" applyFont="1" applyFill="1" applyBorder="1" applyAlignment="1">
      <alignment horizontal="center" shrinkToFit="1"/>
    </xf>
    <xf numFmtId="0" fontId="0" fillId="3" borderId="0" xfId="0" applyFont="1" applyFill="1" applyAlignment="1">
      <alignment shrinkToFit="1"/>
    </xf>
    <xf numFmtId="0" fontId="0" fillId="0" borderId="14" xfId="0" applyNumberFormat="1" applyBorder="1" applyAlignment="1">
      <alignment horizontal="left" vertical="top" wrapText="1" shrinkToFit="1"/>
    </xf>
    <xf numFmtId="0" fontId="0" fillId="0" borderId="14" xfId="0" applyBorder="1" applyAlignment="1">
      <alignment horizontal="left" vertical="top" wrapText="1" shrinkToFit="1"/>
    </xf>
    <xf numFmtId="0" fontId="0" fillId="0" borderId="15" xfId="0" applyBorder="1" applyAlignment="1">
      <alignment horizontal="left" vertical="top" wrapText="1" shrinkToFit="1"/>
    </xf>
    <xf numFmtId="0" fontId="0" fillId="0" borderId="0" xfId="0" applyAlignment="1">
      <alignment horizontal="left" vertical="top" wrapText="1" shrinkToFit="1"/>
    </xf>
    <xf numFmtId="0" fontId="0" fillId="0" borderId="16" xfId="0" applyBorder="1" applyAlignment="1">
      <alignment horizontal="left" vertical="top" wrapText="1" shrinkToFit="1"/>
    </xf>
    <xf numFmtId="0" fontId="0" fillId="0" borderId="17" xfId="0" applyBorder="1" applyAlignment="1">
      <alignment horizontal="left" vertical="top" wrapText="1" shrinkToFit="1"/>
    </xf>
    <xf numFmtId="0" fontId="0" fillId="0" borderId="18" xfId="0" applyBorder="1" applyAlignment="1">
      <alignment horizontal="left" vertical="top" wrapText="1"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xf>
    <xf numFmtId="0" fontId="0" fillId="0" borderId="13" xfId="0" applyBorder="1" applyAlignment="1">
      <alignment horizontal="center"/>
    </xf>
    <xf numFmtId="0" fontId="0" fillId="0" borderId="22" xfId="0" applyBorder="1" applyAlignment="1">
      <alignment horizontal="center" shrinkToFit="1"/>
    </xf>
    <xf numFmtId="0" fontId="0" fillId="0" borderId="13" xfId="0" applyBorder="1" applyAlignment="1">
      <alignment horizontal="center" shrinkToFit="1"/>
    </xf>
    <xf numFmtId="0" fontId="0" fillId="0" borderId="22" xfId="0" applyNumberFormat="1" applyBorder="1" applyAlignment="1">
      <alignment horizontal="center" shrinkToFit="1"/>
    </xf>
    <xf numFmtId="0" fontId="0" fillId="0" borderId="13" xfId="0" applyNumberFormat="1" applyBorder="1" applyAlignment="1">
      <alignment horizontal="center" shrinkToFit="1"/>
    </xf>
    <xf numFmtId="0" fontId="0" fillId="0" borderId="23" xfId="0" applyNumberFormat="1" applyBorder="1" applyAlignment="1">
      <alignment horizontal="left" vertical="top" wrapText="1" shrinkToFit="1"/>
    </xf>
    <xf numFmtId="0" fontId="0" fillId="0" borderId="15" xfId="0" applyNumberFormat="1" applyBorder="1" applyAlignment="1">
      <alignment horizontal="left" vertical="top" wrapText="1" shrinkToFit="1"/>
    </xf>
    <xf numFmtId="0" fontId="0" fillId="0" borderId="24" xfId="0" applyNumberFormat="1" applyBorder="1" applyAlignment="1">
      <alignment horizontal="left" vertical="top" wrapText="1" shrinkToFit="1"/>
    </xf>
    <xf numFmtId="0" fontId="0" fillId="0" borderId="0" xfId="0" applyNumberFormat="1" applyBorder="1" applyAlignment="1">
      <alignment horizontal="left" vertical="top" wrapText="1" shrinkToFit="1"/>
    </xf>
    <xf numFmtId="0" fontId="0" fillId="0" borderId="16" xfId="0" applyNumberFormat="1" applyBorder="1" applyAlignment="1">
      <alignment horizontal="left" vertical="top" wrapText="1" shrinkToFit="1"/>
    </xf>
    <xf numFmtId="0" fontId="0" fillId="0" borderId="25" xfId="0" applyNumberFormat="1" applyBorder="1" applyAlignment="1">
      <alignment horizontal="left" vertical="top" wrapText="1" shrinkToFit="1"/>
    </xf>
    <xf numFmtId="0" fontId="0" fillId="0" borderId="17" xfId="0" applyNumberFormat="1" applyBorder="1" applyAlignment="1">
      <alignment horizontal="left" vertical="top" wrapText="1" shrinkToFit="1"/>
    </xf>
    <xf numFmtId="0" fontId="0" fillId="0" borderId="18" xfId="0" applyNumberFormat="1" applyBorder="1" applyAlignment="1">
      <alignment horizontal="left" vertical="top" wrapText="1" shrinkToFit="1"/>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vertical="top" wrapText="1"/>
    </xf>
    <xf numFmtId="0" fontId="0" fillId="0" borderId="0" xfId="0" applyBorder="1" applyAlignment="1">
      <alignment/>
    </xf>
    <xf numFmtId="0" fontId="0" fillId="0" borderId="29" xfId="0" applyBorder="1" applyAlignment="1">
      <alignment/>
    </xf>
    <xf numFmtId="0" fontId="0" fillId="0" borderId="28" xfId="0" applyBorder="1" applyAlignment="1">
      <alignment/>
    </xf>
    <xf numFmtId="0" fontId="0" fillId="0" borderId="0" xfId="0" applyBorder="1" applyAlignment="1">
      <alignment vertical="top" wrapText="1"/>
    </xf>
    <xf numFmtId="0" fontId="0" fillId="0" borderId="29" xfId="0" applyBorder="1" applyAlignment="1">
      <alignment vertical="top" wrapText="1"/>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horizontal="center" shrinkToFit="1"/>
    </xf>
    <xf numFmtId="0" fontId="0" fillId="0" borderId="34" xfId="0" applyBorder="1" applyAlignment="1">
      <alignment horizontal="center" shrinkToFit="1"/>
    </xf>
    <xf numFmtId="0" fontId="0" fillId="0" borderId="35" xfId="0" applyBorder="1" applyAlignment="1">
      <alignment horizontal="center" shrinkToFit="1"/>
    </xf>
    <xf numFmtId="0" fontId="0" fillId="0" borderId="36" xfId="0" applyBorder="1" applyAlignment="1">
      <alignment horizontal="center" shrinkToFit="1"/>
    </xf>
    <xf numFmtId="0" fontId="0" fillId="0" borderId="37" xfId="0" applyBorder="1" applyAlignment="1">
      <alignment horizontal="center" shrinkToFit="1"/>
    </xf>
    <xf numFmtId="0" fontId="0" fillId="0" borderId="38" xfId="0" applyBorder="1" applyAlignment="1">
      <alignment horizontal="center" shrinkToFit="1"/>
    </xf>
    <xf numFmtId="0" fontId="0" fillId="0" borderId="39" xfId="0" applyBorder="1" applyAlignment="1">
      <alignment horizontal="center" shrinkToFit="1"/>
    </xf>
    <xf numFmtId="0" fontId="0" fillId="0" borderId="30" xfId="0" applyBorder="1" applyAlignment="1">
      <alignment vertical="top" wrapText="1"/>
    </xf>
    <xf numFmtId="0" fontId="0" fillId="0" borderId="31" xfId="0" applyBorder="1" applyAlignment="1">
      <alignment vertical="top" wrapText="1"/>
    </xf>
    <xf numFmtId="0" fontId="0" fillId="0" borderId="32" xfId="0" applyBorder="1" applyAlignment="1">
      <alignment vertical="top" wrapText="1"/>
    </xf>
    <xf numFmtId="0" fontId="3" fillId="0" borderId="14" xfId="0" applyFont="1" applyBorder="1" applyAlignment="1">
      <alignment horizontal="center"/>
    </xf>
    <xf numFmtId="0" fontId="3" fillId="0" borderId="15" xfId="0" applyFont="1" applyBorder="1" applyAlignment="1">
      <alignment horizontal="center"/>
    </xf>
    <xf numFmtId="0" fontId="0" fillId="0" borderId="40" xfId="0" applyBorder="1" applyAlignment="1">
      <alignment horizontal="center" shrinkToFit="1"/>
    </xf>
    <xf numFmtId="0" fontId="0" fillId="0" borderId="0" xfId="0" applyNumberFormat="1" applyAlignment="1">
      <alignment/>
    </xf>
    <xf numFmtId="0" fontId="0" fillId="0" borderId="1" xfId="0" applyNumberFormat="1" applyBorder="1" applyAlignment="1">
      <alignment/>
    </xf>
    <xf numFmtId="0" fontId="0" fillId="0" borderId="1" xfId="0" applyNumberFormat="1" applyFon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407"/>
  <sheetViews>
    <sheetView tabSelected="1" zoomScale="75" zoomScaleNormal="75" workbookViewId="0" topLeftCell="O294">
      <pane xSplit="12495" topLeftCell="O15" activePane="topLeft" state="split"/>
      <selection pane="topLeft" activeCell="O330" sqref="O330"/>
      <selection pane="topRight" activeCell="O88" sqref="O88"/>
    </sheetView>
  </sheetViews>
  <sheetFormatPr defaultColWidth="9.00390625" defaultRowHeight="13.5"/>
  <cols>
    <col min="1" max="1" width="4.625" style="0" customWidth="1"/>
    <col min="2" max="2" width="30.75390625" style="0" customWidth="1"/>
    <col min="3" max="3" width="21.50390625" style="0" customWidth="1"/>
    <col min="4" max="4" width="4.875" style="3" customWidth="1"/>
    <col min="5" max="5" width="15.125" style="0" customWidth="1"/>
    <col min="6" max="6" width="4.125" style="0" customWidth="1"/>
    <col min="7" max="7" width="10.875" style="3" customWidth="1"/>
    <col min="8" max="8" width="14.125" style="3" customWidth="1"/>
    <col min="9" max="11" width="8.00390625" style="0" customWidth="1"/>
    <col min="12" max="12" width="5.375" style="8" customWidth="1"/>
    <col min="13" max="13" width="4.625" style="0" customWidth="1"/>
    <col min="14" max="14" width="4.50390625" style="27" customWidth="1"/>
    <col min="15" max="15" width="150.625" style="88" customWidth="1"/>
  </cols>
  <sheetData>
    <row r="1" ht="13.5">
      <c r="A1" t="s">
        <v>665</v>
      </c>
    </row>
    <row r="3" spans="1:15" ht="13.5">
      <c r="A3" s="1" t="s">
        <v>666</v>
      </c>
      <c r="B3" s="1" t="s">
        <v>653</v>
      </c>
      <c r="C3" s="1" t="s">
        <v>654</v>
      </c>
      <c r="D3" s="4" t="s">
        <v>659</v>
      </c>
      <c r="E3" s="1" t="s">
        <v>655</v>
      </c>
      <c r="F3" s="1" t="s">
        <v>656</v>
      </c>
      <c r="G3" s="4" t="s">
        <v>661</v>
      </c>
      <c r="H3" s="4" t="s">
        <v>664</v>
      </c>
      <c r="I3" s="1" t="s">
        <v>657</v>
      </c>
      <c r="J3" s="1" t="s">
        <v>271</v>
      </c>
      <c r="K3" s="1" t="s">
        <v>272</v>
      </c>
      <c r="L3" s="9" t="s">
        <v>658</v>
      </c>
      <c r="M3" s="1" t="s">
        <v>660</v>
      </c>
      <c r="N3" s="6" t="s">
        <v>667</v>
      </c>
      <c r="O3" s="89" t="s">
        <v>668</v>
      </c>
    </row>
    <row r="4" spans="1:15" ht="13.5">
      <c r="A4" s="1">
        <v>1</v>
      </c>
      <c r="B4" s="1" t="s">
        <v>669</v>
      </c>
      <c r="C4" s="1" t="s">
        <v>670</v>
      </c>
      <c r="D4" s="5">
        <v>10</v>
      </c>
      <c r="E4" s="2" t="s">
        <v>672</v>
      </c>
      <c r="F4" s="2" t="s">
        <v>673</v>
      </c>
      <c r="G4" s="5" t="s">
        <v>674</v>
      </c>
      <c r="H4" s="5" t="s">
        <v>675</v>
      </c>
      <c r="I4" s="1">
        <v>26000</v>
      </c>
      <c r="J4" s="1">
        <f aca="true" t="shared" si="0" ref="J4:J67">I4/2</f>
        <v>13000</v>
      </c>
      <c r="K4" s="1">
        <f aca="true" t="shared" si="1" ref="K4:K67">I4/25</f>
        <v>1040</v>
      </c>
      <c r="L4" s="9">
        <v>1</v>
      </c>
      <c r="M4" s="1" t="s">
        <v>677</v>
      </c>
      <c r="N4" s="6">
        <v>206</v>
      </c>
      <c r="O4" s="89" t="s">
        <v>678</v>
      </c>
    </row>
    <row r="5" spans="1:15" ht="13.5">
      <c r="A5" s="1">
        <v>2</v>
      </c>
      <c r="B5" s="1" t="s">
        <v>679</v>
      </c>
      <c r="C5" s="1" t="s">
        <v>680</v>
      </c>
      <c r="D5" s="5">
        <v>20</v>
      </c>
      <c r="E5" s="2" t="s">
        <v>681</v>
      </c>
      <c r="F5" s="2" t="s">
        <v>682</v>
      </c>
      <c r="G5" s="5" t="s">
        <v>674</v>
      </c>
      <c r="H5" s="5" t="s">
        <v>675</v>
      </c>
      <c r="I5" s="1">
        <v>170000</v>
      </c>
      <c r="J5" s="1">
        <f t="shared" si="0"/>
        <v>85000</v>
      </c>
      <c r="K5" s="1">
        <f t="shared" si="1"/>
        <v>6800</v>
      </c>
      <c r="L5" s="9">
        <v>1</v>
      </c>
      <c r="M5" s="1" t="s">
        <v>677</v>
      </c>
      <c r="N5" s="6" t="s">
        <v>644</v>
      </c>
      <c r="O5" s="89" t="s">
        <v>683</v>
      </c>
    </row>
    <row r="6" spans="1:15" ht="13.5">
      <c r="A6" s="1">
        <v>3</v>
      </c>
      <c r="B6" s="1" t="s">
        <v>684</v>
      </c>
      <c r="C6" s="1" t="s">
        <v>685</v>
      </c>
      <c r="D6" s="5">
        <v>20</v>
      </c>
      <c r="E6" s="2" t="s">
        <v>686</v>
      </c>
      <c r="F6" s="2" t="s">
        <v>686</v>
      </c>
      <c r="G6" s="5" t="s">
        <v>674</v>
      </c>
      <c r="H6" s="5" t="s">
        <v>675</v>
      </c>
      <c r="I6" s="1">
        <v>0</v>
      </c>
      <c r="J6" s="1">
        <f t="shared" si="0"/>
        <v>0</v>
      </c>
      <c r="K6" s="1">
        <f t="shared" si="1"/>
        <v>0</v>
      </c>
      <c r="L6" s="9" t="s">
        <v>688</v>
      </c>
      <c r="M6" s="1" t="s">
        <v>677</v>
      </c>
      <c r="N6" s="6" t="s">
        <v>645</v>
      </c>
      <c r="O6" s="89" t="s">
        <v>689</v>
      </c>
    </row>
    <row r="7" spans="1:15" ht="13.5">
      <c r="A7" s="1">
        <v>4</v>
      </c>
      <c r="B7" s="1" t="s">
        <v>690</v>
      </c>
      <c r="C7" s="1" t="s">
        <v>691</v>
      </c>
      <c r="D7" s="5">
        <v>12</v>
      </c>
      <c r="E7" s="2" t="s">
        <v>692</v>
      </c>
      <c r="F7" s="2" t="s">
        <v>693</v>
      </c>
      <c r="G7" s="5" t="s">
        <v>694</v>
      </c>
      <c r="H7" s="4" t="s">
        <v>695</v>
      </c>
      <c r="I7" s="1">
        <v>25</v>
      </c>
      <c r="J7" s="1">
        <f t="shared" si="0"/>
        <v>12.5</v>
      </c>
      <c r="K7" s="1">
        <f t="shared" si="1"/>
        <v>1</v>
      </c>
      <c r="L7" s="9" t="s">
        <v>687</v>
      </c>
      <c r="M7" s="1" t="s">
        <v>676</v>
      </c>
      <c r="N7" s="6">
        <v>207</v>
      </c>
      <c r="O7" s="89" t="s">
        <v>696</v>
      </c>
    </row>
    <row r="8" spans="1:15" ht="13.5">
      <c r="A8" s="1">
        <v>5</v>
      </c>
      <c r="B8" s="1" t="s">
        <v>697</v>
      </c>
      <c r="C8" s="1" t="s">
        <v>698</v>
      </c>
      <c r="D8" s="5">
        <v>12</v>
      </c>
      <c r="E8" s="2" t="s">
        <v>692</v>
      </c>
      <c r="F8" s="2" t="s">
        <v>693</v>
      </c>
      <c r="G8" s="5" t="s">
        <v>694</v>
      </c>
      <c r="H8" s="4" t="s">
        <v>695</v>
      </c>
      <c r="I8" s="1">
        <v>4000</v>
      </c>
      <c r="J8" s="1">
        <f t="shared" si="0"/>
        <v>2000</v>
      </c>
      <c r="K8" s="1">
        <f t="shared" si="1"/>
        <v>160</v>
      </c>
      <c r="L8" s="9" t="s">
        <v>687</v>
      </c>
      <c r="M8" s="1" t="s">
        <v>676</v>
      </c>
      <c r="N8" s="6">
        <v>207</v>
      </c>
      <c r="O8" s="89" t="s">
        <v>699</v>
      </c>
    </row>
    <row r="9" spans="1:15" ht="13.5">
      <c r="A9" s="1">
        <v>6</v>
      </c>
      <c r="B9" s="1" t="s">
        <v>700</v>
      </c>
      <c r="C9" s="1" t="s">
        <v>701</v>
      </c>
      <c r="D9" s="5">
        <v>12</v>
      </c>
      <c r="E9" s="2" t="s">
        <v>692</v>
      </c>
      <c r="F9" s="2" t="s">
        <v>693</v>
      </c>
      <c r="G9" s="5" t="s">
        <v>694</v>
      </c>
      <c r="H9" s="4" t="s">
        <v>695</v>
      </c>
      <c r="I9" s="1">
        <v>5000</v>
      </c>
      <c r="J9" s="1">
        <f t="shared" si="0"/>
        <v>2500</v>
      </c>
      <c r="K9" s="1">
        <f t="shared" si="1"/>
        <v>200</v>
      </c>
      <c r="L9" s="9" t="s">
        <v>687</v>
      </c>
      <c r="M9" s="1" t="s">
        <v>676</v>
      </c>
      <c r="N9" s="6">
        <v>207</v>
      </c>
      <c r="O9" s="89" t="s">
        <v>702</v>
      </c>
    </row>
    <row r="10" spans="1:15" ht="13.5">
      <c r="A10" s="1">
        <v>7</v>
      </c>
      <c r="B10" s="1" t="s">
        <v>703</v>
      </c>
      <c r="C10" s="1" t="s">
        <v>704</v>
      </c>
      <c r="D10" s="5">
        <v>12</v>
      </c>
      <c r="E10" s="2" t="s">
        <v>692</v>
      </c>
      <c r="F10" s="2" t="s">
        <v>693</v>
      </c>
      <c r="G10" s="5" t="s">
        <v>694</v>
      </c>
      <c r="H10" s="4" t="s">
        <v>695</v>
      </c>
      <c r="I10" s="1">
        <v>8000</v>
      </c>
      <c r="J10" s="1">
        <f t="shared" si="0"/>
        <v>4000</v>
      </c>
      <c r="K10" s="1">
        <f t="shared" si="1"/>
        <v>320</v>
      </c>
      <c r="L10" s="9" t="s">
        <v>687</v>
      </c>
      <c r="M10" s="1" t="s">
        <v>676</v>
      </c>
      <c r="N10" s="6">
        <v>207</v>
      </c>
      <c r="O10" s="89" t="s">
        <v>705</v>
      </c>
    </row>
    <row r="11" spans="1:15" ht="13.5">
      <c r="A11" s="1">
        <v>8</v>
      </c>
      <c r="B11" s="1" t="s">
        <v>706</v>
      </c>
      <c r="C11" s="1" t="s">
        <v>707</v>
      </c>
      <c r="D11" s="5">
        <v>12</v>
      </c>
      <c r="E11" s="2" t="s">
        <v>692</v>
      </c>
      <c r="F11" s="2" t="s">
        <v>693</v>
      </c>
      <c r="G11" s="5" t="s">
        <v>694</v>
      </c>
      <c r="H11" s="4" t="s">
        <v>695</v>
      </c>
      <c r="I11" s="1">
        <v>8000</v>
      </c>
      <c r="J11" s="1">
        <f t="shared" si="0"/>
        <v>4000</v>
      </c>
      <c r="K11" s="1">
        <f t="shared" si="1"/>
        <v>320</v>
      </c>
      <c r="L11" s="9" t="s">
        <v>687</v>
      </c>
      <c r="M11" s="1" t="s">
        <v>676</v>
      </c>
      <c r="N11" s="6">
        <v>207</v>
      </c>
      <c r="O11" s="89" t="s">
        <v>708</v>
      </c>
    </row>
    <row r="12" spans="1:15" ht="13.5">
      <c r="A12" s="1">
        <v>9</v>
      </c>
      <c r="B12" s="1" t="s">
        <v>709</v>
      </c>
      <c r="C12" s="1" t="s">
        <v>710</v>
      </c>
      <c r="D12" s="5">
        <v>12</v>
      </c>
      <c r="E12" s="2" t="s">
        <v>692</v>
      </c>
      <c r="F12" s="2" t="s">
        <v>693</v>
      </c>
      <c r="G12" s="5" t="s">
        <v>694</v>
      </c>
      <c r="H12" s="4" t="s">
        <v>695</v>
      </c>
      <c r="I12" s="1">
        <v>8000</v>
      </c>
      <c r="J12" s="1">
        <f t="shared" si="0"/>
        <v>4000</v>
      </c>
      <c r="K12" s="1">
        <f t="shared" si="1"/>
        <v>320</v>
      </c>
      <c r="L12" s="9" t="s">
        <v>687</v>
      </c>
      <c r="M12" s="1" t="s">
        <v>676</v>
      </c>
      <c r="N12" s="6">
        <v>207</v>
      </c>
      <c r="O12" s="89" t="s">
        <v>711</v>
      </c>
    </row>
    <row r="13" spans="1:15" ht="13.5">
      <c r="A13" s="1">
        <v>10</v>
      </c>
      <c r="B13" s="1" t="s">
        <v>712</v>
      </c>
      <c r="C13" s="1" t="s">
        <v>713</v>
      </c>
      <c r="D13" s="5">
        <v>12</v>
      </c>
      <c r="E13" s="2" t="s">
        <v>692</v>
      </c>
      <c r="F13" s="2" t="s">
        <v>693</v>
      </c>
      <c r="G13" s="5" t="s">
        <v>694</v>
      </c>
      <c r="H13" s="4" t="s">
        <v>695</v>
      </c>
      <c r="I13" s="1">
        <v>8000</v>
      </c>
      <c r="J13" s="1">
        <f t="shared" si="0"/>
        <v>4000</v>
      </c>
      <c r="K13" s="1">
        <f t="shared" si="1"/>
        <v>320</v>
      </c>
      <c r="L13" s="9" t="s">
        <v>687</v>
      </c>
      <c r="M13" s="1" t="s">
        <v>676</v>
      </c>
      <c r="N13" s="6">
        <v>207</v>
      </c>
      <c r="O13" s="89" t="s">
        <v>714</v>
      </c>
    </row>
    <row r="14" spans="1:15" ht="13.5">
      <c r="A14" s="1">
        <v>11</v>
      </c>
      <c r="B14" s="1" t="s">
        <v>715</v>
      </c>
      <c r="C14" s="1" t="s">
        <v>691</v>
      </c>
      <c r="D14" s="5">
        <v>12</v>
      </c>
      <c r="E14" s="2" t="s">
        <v>692</v>
      </c>
      <c r="F14" s="2" t="s">
        <v>693</v>
      </c>
      <c r="G14" s="5" t="s">
        <v>694</v>
      </c>
      <c r="H14" s="4" t="s">
        <v>695</v>
      </c>
      <c r="I14" s="1">
        <v>8000</v>
      </c>
      <c r="J14" s="1">
        <f t="shared" si="0"/>
        <v>4000</v>
      </c>
      <c r="K14" s="1">
        <f t="shared" si="1"/>
        <v>320</v>
      </c>
      <c r="L14" s="9" t="s">
        <v>687</v>
      </c>
      <c r="M14" s="1" t="s">
        <v>676</v>
      </c>
      <c r="N14" s="6">
        <v>207</v>
      </c>
      <c r="O14" s="89" t="s">
        <v>716</v>
      </c>
    </row>
    <row r="15" spans="1:15" ht="13.5">
      <c r="A15" s="1">
        <v>12</v>
      </c>
      <c r="B15" s="1" t="s">
        <v>717</v>
      </c>
      <c r="C15" s="1" t="s">
        <v>718</v>
      </c>
      <c r="D15" s="5">
        <v>12</v>
      </c>
      <c r="E15" s="2" t="s">
        <v>692</v>
      </c>
      <c r="F15" s="2" t="s">
        <v>693</v>
      </c>
      <c r="G15" s="5" t="s">
        <v>694</v>
      </c>
      <c r="H15" s="4" t="s">
        <v>695</v>
      </c>
      <c r="I15" s="1">
        <v>8000</v>
      </c>
      <c r="J15" s="1">
        <f t="shared" si="0"/>
        <v>4000</v>
      </c>
      <c r="K15" s="1">
        <f t="shared" si="1"/>
        <v>320</v>
      </c>
      <c r="L15" s="9" t="s">
        <v>687</v>
      </c>
      <c r="M15" s="1" t="s">
        <v>676</v>
      </c>
      <c r="N15" s="6">
        <v>207</v>
      </c>
      <c r="O15" s="89" t="s">
        <v>719</v>
      </c>
    </row>
    <row r="16" spans="1:15" ht="13.5">
      <c r="A16" s="1">
        <v>13</v>
      </c>
      <c r="B16" s="1" t="s">
        <v>720</v>
      </c>
      <c r="C16" s="1" t="s">
        <v>691</v>
      </c>
      <c r="D16" s="5">
        <v>12</v>
      </c>
      <c r="E16" s="2" t="s">
        <v>692</v>
      </c>
      <c r="F16" s="2" t="s">
        <v>693</v>
      </c>
      <c r="G16" s="5" t="s">
        <v>694</v>
      </c>
      <c r="H16" s="4" t="s">
        <v>695</v>
      </c>
      <c r="I16" s="1">
        <v>8000</v>
      </c>
      <c r="J16" s="1">
        <f t="shared" si="0"/>
        <v>4000</v>
      </c>
      <c r="K16" s="1">
        <f t="shared" si="1"/>
        <v>320</v>
      </c>
      <c r="L16" s="9" t="s">
        <v>687</v>
      </c>
      <c r="M16" s="1" t="s">
        <v>676</v>
      </c>
      <c r="N16" s="6">
        <v>207</v>
      </c>
      <c r="O16" s="89" t="s">
        <v>721</v>
      </c>
    </row>
    <row r="17" spans="1:15" ht="13.5">
      <c r="A17" s="1">
        <v>14</v>
      </c>
      <c r="B17" s="1" t="s">
        <v>722</v>
      </c>
      <c r="C17" s="1" t="s">
        <v>723</v>
      </c>
      <c r="D17" s="5">
        <v>12</v>
      </c>
      <c r="E17" s="2" t="s">
        <v>692</v>
      </c>
      <c r="F17" s="2" t="s">
        <v>693</v>
      </c>
      <c r="G17" s="5" t="s">
        <v>694</v>
      </c>
      <c r="H17" s="4" t="s">
        <v>695</v>
      </c>
      <c r="I17" s="1">
        <v>12000</v>
      </c>
      <c r="J17" s="1">
        <f t="shared" si="0"/>
        <v>6000</v>
      </c>
      <c r="K17" s="1">
        <f t="shared" si="1"/>
        <v>480</v>
      </c>
      <c r="L17" s="9" t="s">
        <v>687</v>
      </c>
      <c r="M17" s="1" t="s">
        <v>676</v>
      </c>
      <c r="N17" s="6">
        <v>207</v>
      </c>
      <c r="O17" s="89" t="s">
        <v>724</v>
      </c>
    </row>
    <row r="18" spans="1:15" ht="13.5">
      <c r="A18" s="1">
        <v>15</v>
      </c>
      <c r="B18" s="1" t="s">
        <v>725</v>
      </c>
      <c r="C18" s="1" t="s">
        <v>704</v>
      </c>
      <c r="D18" s="5">
        <v>12</v>
      </c>
      <c r="E18" s="2" t="s">
        <v>692</v>
      </c>
      <c r="F18" s="2" t="s">
        <v>693</v>
      </c>
      <c r="G18" s="5" t="s">
        <v>694</v>
      </c>
      <c r="H18" s="4" t="s">
        <v>695</v>
      </c>
      <c r="I18" s="1">
        <v>15000</v>
      </c>
      <c r="J18" s="1">
        <f t="shared" si="0"/>
        <v>7500</v>
      </c>
      <c r="K18" s="1">
        <f t="shared" si="1"/>
        <v>600</v>
      </c>
      <c r="L18" s="9" t="s">
        <v>687</v>
      </c>
      <c r="M18" s="1" t="s">
        <v>676</v>
      </c>
      <c r="N18" s="6">
        <v>207</v>
      </c>
      <c r="O18" s="89" t="s">
        <v>726</v>
      </c>
    </row>
    <row r="19" spans="1:15" ht="13.5">
      <c r="A19" s="1">
        <v>16</v>
      </c>
      <c r="B19" s="1" t="s">
        <v>727</v>
      </c>
      <c r="C19" s="1" t="s">
        <v>728</v>
      </c>
      <c r="D19" s="5">
        <v>12</v>
      </c>
      <c r="E19" s="2" t="s">
        <v>692</v>
      </c>
      <c r="F19" s="2" t="s">
        <v>693</v>
      </c>
      <c r="G19" s="5" t="s">
        <v>694</v>
      </c>
      <c r="H19" s="4" t="s">
        <v>695</v>
      </c>
      <c r="I19" s="1">
        <v>20000</v>
      </c>
      <c r="J19" s="1">
        <f t="shared" si="0"/>
        <v>10000</v>
      </c>
      <c r="K19" s="1">
        <f t="shared" si="1"/>
        <v>800</v>
      </c>
      <c r="L19" s="9" t="s">
        <v>687</v>
      </c>
      <c r="M19" s="1" t="s">
        <v>676</v>
      </c>
      <c r="N19" s="6">
        <v>207</v>
      </c>
      <c r="O19" s="89" t="s">
        <v>729</v>
      </c>
    </row>
    <row r="20" spans="1:15" ht="13.5">
      <c r="A20" s="1">
        <v>17</v>
      </c>
      <c r="B20" s="1" t="s">
        <v>730</v>
      </c>
      <c r="C20" s="1" t="s">
        <v>731</v>
      </c>
      <c r="D20" s="5">
        <v>12</v>
      </c>
      <c r="E20" s="2" t="s">
        <v>692</v>
      </c>
      <c r="F20" s="2" t="s">
        <v>693</v>
      </c>
      <c r="G20" s="5" t="s">
        <v>694</v>
      </c>
      <c r="H20" s="4" t="s">
        <v>695</v>
      </c>
      <c r="I20" s="1">
        <v>20000</v>
      </c>
      <c r="J20" s="1">
        <f t="shared" si="0"/>
        <v>10000</v>
      </c>
      <c r="K20" s="1">
        <f t="shared" si="1"/>
        <v>800</v>
      </c>
      <c r="L20" s="9" t="s">
        <v>687</v>
      </c>
      <c r="M20" s="1" t="s">
        <v>676</v>
      </c>
      <c r="N20" s="6">
        <v>207</v>
      </c>
      <c r="O20" s="89" t="s">
        <v>732</v>
      </c>
    </row>
    <row r="21" spans="1:15" ht="13.5">
      <c r="A21" s="1">
        <v>18</v>
      </c>
      <c r="B21" s="1" t="s">
        <v>733</v>
      </c>
      <c r="C21" s="1" t="s">
        <v>704</v>
      </c>
      <c r="D21" s="5">
        <v>12</v>
      </c>
      <c r="E21" s="2" t="s">
        <v>692</v>
      </c>
      <c r="F21" s="2" t="s">
        <v>693</v>
      </c>
      <c r="G21" s="5" t="s">
        <v>694</v>
      </c>
      <c r="H21" s="4" t="s">
        <v>695</v>
      </c>
      <c r="I21" s="1">
        <v>20000</v>
      </c>
      <c r="J21" s="1">
        <f t="shared" si="0"/>
        <v>10000</v>
      </c>
      <c r="K21" s="1">
        <f t="shared" si="1"/>
        <v>800</v>
      </c>
      <c r="L21" s="9" t="s">
        <v>687</v>
      </c>
      <c r="M21" s="1" t="s">
        <v>676</v>
      </c>
      <c r="N21" s="6">
        <v>207</v>
      </c>
      <c r="O21" s="89" t="s">
        <v>734</v>
      </c>
    </row>
    <row r="22" spans="1:15" ht="13.5">
      <c r="A22" s="1">
        <v>19</v>
      </c>
      <c r="B22" s="1" t="s">
        <v>735</v>
      </c>
      <c r="C22" s="1" t="s">
        <v>728</v>
      </c>
      <c r="D22" s="5">
        <v>12</v>
      </c>
      <c r="E22" s="2" t="s">
        <v>692</v>
      </c>
      <c r="F22" s="2" t="s">
        <v>693</v>
      </c>
      <c r="G22" s="5" t="s">
        <v>694</v>
      </c>
      <c r="H22" s="4" t="s">
        <v>695</v>
      </c>
      <c r="I22" s="1">
        <v>40000</v>
      </c>
      <c r="J22" s="1">
        <f t="shared" si="0"/>
        <v>20000</v>
      </c>
      <c r="K22" s="1">
        <f t="shared" si="1"/>
        <v>1600</v>
      </c>
      <c r="L22" s="9" t="s">
        <v>687</v>
      </c>
      <c r="M22" s="1" t="s">
        <v>676</v>
      </c>
      <c r="N22" s="6">
        <v>207</v>
      </c>
      <c r="O22" s="89" t="s">
        <v>736</v>
      </c>
    </row>
    <row r="23" spans="1:15" ht="13.5">
      <c r="A23" s="1">
        <v>20</v>
      </c>
      <c r="B23" s="1" t="s">
        <v>737</v>
      </c>
      <c r="C23" s="1" t="s">
        <v>738</v>
      </c>
      <c r="D23" s="5">
        <v>3</v>
      </c>
      <c r="E23" s="2" t="s">
        <v>671</v>
      </c>
      <c r="F23" s="2" t="s">
        <v>739</v>
      </c>
      <c r="G23" s="5" t="s">
        <v>740</v>
      </c>
      <c r="H23" s="5" t="s">
        <v>741</v>
      </c>
      <c r="I23" s="1">
        <v>1000</v>
      </c>
      <c r="J23" s="1">
        <f t="shared" si="0"/>
        <v>500</v>
      </c>
      <c r="K23" s="1">
        <f t="shared" si="1"/>
        <v>40</v>
      </c>
      <c r="L23" s="9" t="s">
        <v>742</v>
      </c>
      <c r="M23" s="1" t="s">
        <v>743</v>
      </c>
      <c r="N23" s="6">
        <v>207</v>
      </c>
      <c r="O23" s="89" t="s">
        <v>744</v>
      </c>
    </row>
    <row r="24" spans="1:15" ht="13.5">
      <c r="A24" s="1">
        <v>21</v>
      </c>
      <c r="B24" s="1" t="s">
        <v>745</v>
      </c>
      <c r="C24" s="1" t="s">
        <v>746</v>
      </c>
      <c r="D24" s="5">
        <v>7</v>
      </c>
      <c r="E24" s="2" t="s">
        <v>747</v>
      </c>
      <c r="F24" s="2" t="s">
        <v>748</v>
      </c>
      <c r="G24" s="5" t="s">
        <v>740</v>
      </c>
      <c r="H24" s="5" t="s">
        <v>741</v>
      </c>
      <c r="I24" s="1">
        <v>56000</v>
      </c>
      <c r="J24" s="1">
        <f t="shared" si="0"/>
        <v>28000</v>
      </c>
      <c r="K24" s="1">
        <f t="shared" si="1"/>
        <v>2240</v>
      </c>
      <c r="L24" s="9" t="s">
        <v>742</v>
      </c>
      <c r="M24" s="1" t="s">
        <v>743</v>
      </c>
      <c r="N24" s="6">
        <v>207</v>
      </c>
      <c r="O24" s="89" t="s">
        <v>749</v>
      </c>
    </row>
    <row r="25" spans="1:15" ht="13.5">
      <c r="A25" s="1">
        <v>22</v>
      </c>
      <c r="B25" s="1" t="s">
        <v>750</v>
      </c>
      <c r="C25" s="1" t="s">
        <v>751</v>
      </c>
      <c r="D25" s="5">
        <v>11</v>
      </c>
      <c r="E25" s="2" t="s">
        <v>671</v>
      </c>
      <c r="F25" s="2" t="s">
        <v>752</v>
      </c>
      <c r="G25" s="5" t="s">
        <v>740</v>
      </c>
      <c r="H25" s="5" t="s">
        <v>741</v>
      </c>
      <c r="I25" s="1">
        <v>24500</v>
      </c>
      <c r="J25" s="1">
        <f t="shared" si="0"/>
        <v>12250</v>
      </c>
      <c r="K25" s="1">
        <f t="shared" si="1"/>
        <v>980</v>
      </c>
      <c r="L25" s="9" t="s">
        <v>742</v>
      </c>
      <c r="M25" s="1" t="s">
        <v>743</v>
      </c>
      <c r="N25" s="6">
        <v>207</v>
      </c>
      <c r="O25" s="89" t="s">
        <v>753</v>
      </c>
    </row>
    <row r="26" spans="1:15" ht="13.5">
      <c r="A26" s="1">
        <v>23</v>
      </c>
      <c r="B26" s="1" t="s">
        <v>754</v>
      </c>
      <c r="C26" s="1" t="s">
        <v>755</v>
      </c>
      <c r="D26" s="5">
        <v>11</v>
      </c>
      <c r="E26" s="2" t="s">
        <v>671</v>
      </c>
      <c r="F26" s="2" t="s">
        <v>756</v>
      </c>
      <c r="G26" s="5" t="s">
        <v>740</v>
      </c>
      <c r="H26" s="5" t="s">
        <v>741</v>
      </c>
      <c r="I26" s="1">
        <v>98000</v>
      </c>
      <c r="J26" s="1">
        <f t="shared" si="0"/>
        <v>49000</v>
      </c>
      <c r="K26" s="1">
        <f t="shared" si="1"/>
        <v>3920</v>
      </c>
      <c r="L26" s="9" t="s">
        <v>742</v>
      </c>
      <c r="M26" s="1" t="s">
        <v>743</v>
      </c>
      <c r="N26" s="6">
        <v>207</v>
      </c>
      <c r="O26" s="89" t="s">
        <v>757</v>
      </c>
    </row>
    <row r="27" spans="1:15" ht="13.5">
      <c r="A27" s="1">
        <v>24</v>
      </c>
      <c r="B27" s="1" t="s">
        <v>758</v>
      </c>
      <c r="C27" s="1" t="s">
        <v>759</v>
      </c>
      <c r="D27" s="5">
        <v>19</v>
      </c>
      <c r="E27" s="2" t="s">
        <v>760</v>
      </c>
      <c r="F27" s="2" t="s">
        <v>761</v>
      </c>
      <c r="G27" s="5" t="s">
        <v>694</v>
      </c>
      <c r="H27" s="5" t="s">
        <v>762</v>
      </c>
      <c r="I27" s="1">
        <v>130000</v>
      </c>
      <c r="J27" s="1">
        <f t="shared" si="0"/>
        <v>65000</v>
      </c>
      <c r="K27" s="1">
        <f t="shared" si="1"/>
        <v>5200</v>
      </c>
      <c r="L27" s="9">
        <v>500</v>
      </c>
      <c r="M27" s="1" t="s">
        <v>743</v>
      </c>
      <c r="N27" s="6" t="s">
        <v>646</v>
      </c>
      <c r="O27" s="89" t="s">
        <v>763</v>
      </c>
    </row>
    <row r="28" spans="1:15" ht="13.5">
      <c r="A28" s="1">
        <v>25</v>
      </c>
      <c r="B28" s="1" t="s">
        <v>764</v>
      </c>
      <c r="C28" s="1" t="s">
        <v>765</v>
      </c>
      <c r="D28" s="5">
        <v>10</v>
      </c>
      <c r="E28" s="2" t="s">
        <v>766</v>
      </c>
      <c r="F28" s="2"/>
      <c r="G28" s="5" t="s">
        <v>740</v>
      </c>
      <c r="H28" s="5" t="s">
        <v>767</v>
      </c>
      <c r="I28" s="1">
        <v>11000</v>
      </c>
      <c r="J28" s="1">
        <f t="shared" si="0"/>
        <v>5500</v>
      </c>
      <c r="K28" s="1">
        <f t="shared" si="1"/>
        <v>440</v>
      </c>
      <c r="L28" s="9" t="s">
        <v>768</v>
      </c>
      <c r="M28" s="1" t="s">
        <v>769</v>
      </c>
      <c r="N28" s="6">
        <v>208</v>
      </c>
      <c r="O28" s="89" t="s">
        <v>770</v>
      </c>
    </row>
    <row r="29" spans="1:15" ht="13.5">
      <c r="A29" s="1">
        <v>26</v>
      </c>
      <c r="B29" s="1" t="s">
        <v>771</v>
      </c>
      <c r="C29" s="1" t="s">
        <v>772</v>
      </c>
      <c r="D29" s="5">
        <v>15</v>
      </c>
      <c r="E29" s="2" t="s">
        <v>773</v>
      </c>
      <c r="F29" s="2" t="s">
        <v>774</v>
      </c>
      <c r="G29" s="5" t="s">
        <v>740</v>
      </c>
      <c r="H29" s="5" t="s">
        <v>767</v>
      </c>
      <c r="I29" s="1">
        <v>80000</v>
      </c>
      <c r="J29" s="1">
        <f t="shared" si="0"/>
        <v>40000</v>
      </c>
      <c r="K29" s="1">
        <f t="shared" si="1"/>
        <v>3200</v>
      </c>
      <c r="L29" s="9" t="s">
        <v>768</v>
      </c>
      <c r="M29" s="1" t="s">
        <v>769</v>
      </c>
      <c r="N29" s="6">
        <v>208</v>
      </c>
      <c r="O29" s="89" t="s">
        <v>775</v>
      </c>
    </row>
    <row r="30" spans="1:15" ht="13.5">
      <c r="A30" s="1">
        <v>27</v>
      </c>
      <c r="B30" s="1" t="s">
        <v>776</v>
      </c>
      <c r="C30" s="1" t="s">
        <v>777</v>
      </c>
      <c r="D30" s="5">
        <v>5</v>
      </c>
      <c r="E30" s="2" t="s">
        <v>671</v>
      </c>
      <c r="F30" s="2" t="s">
        <v>778</v>
      </c>
      <c r="G30" s="5" t="s">
        <v>740</v>
      </c>
      <c r="H30" s="5" t="s">
        <v>767</v>
      </c>
      <c r="I30" s="1">
        <v>2000</v>
      </c>
      <c r="J30" s="1">
        <f t="shared" si="0"/>
        <v>1000</v>
      </c>
      <c r="K30" s="1">
        <f t="shared" si="1"/>
        <v>80</v>
      </c>
      <c r="L30" s="9" t="s">
        <v>768</v>
      </c>
      <c r="M30" s="1" t="s">
        <v>769</v>
      </c>
      <c r="N30" s="6">
        <v>208</v>
      </c>
      <c r="O30" s="89" t="s">
        <v>779</v>
      </c>
    </row>
    <row r="31" spans="1:15" ht="13.5">
      <c r="A31" s="1">
        <v>28</v>
      </c>
      <c r="B31" s="1" t="s">
        <v>780</v>
      </c>
      <c r="C31" s="1" t="s">
        <v>777</v>
      </c>
      <c r="D31" s="5">
        <v>6</v>
      </c>
      <c r="E31" s="2" t="s">
        <v>671</v>
      </c>
      <c r="F31" s="2" t="s">
        <v>778</v>
      </c>
      <c r="G31" s="5" t="s">
        <v>740</v>
      </c>
      <c r="H31" s="5" t="s">
        <v>767</v>
      </c>
      <c r="I31" s="1">
        <v>8000</v>
      </c>
      <c r="J31" s="1">
        <f t="shared" si="0"/>
        <v>4000</v>
      </c>
      <c r="K31" s="1">
        <f t="shared" si="1"/>
        <v>320</v>
      </c>
      <c r="L31" s="9" t="s">
        <v>768</v>
      </c>
      <c r="M31" s="1" t="s">
        <v>769</v>
      </c>
      <c r="N31" s="6">
        <v>208</v>
      </c>
      <c r="O31" s="89" t="s">
        <v>781</v>
      </c>
    </row>
    <row r="32" spans="1:15" ht="13.5">
      <c r="A32" s="1">
        <v>29</v>
      </c>
      <c r="B32" s="1" t="s">
        <v>782</v>
      </c>
      <c r="C32" s="1" t="s">
        <v>777</v>
      </c>
      <c r="D32" s="5">
        <v>9</v>
      </c>
      <c r="E32" s="2" t="s">
        <v>671</v>
      </c>
      <c r="F32" s="2" t="s">
        <v>778</v>
      </c>
      <c r="G32" s="5" t="s">
        <v>740</v>
      </c>
      <c r="H32" s="5" t="s">
        <v>767</v>
      </c>
      <c r="I32" s="1">
        <v>18000</v>
      </c>
      <c r="J32" s="1">
        <f t="shared" si="0"/>
        <v>9000</v>
      </c>
      <c r="K32" s="1">
        <f t="shared" si="1"/>
        <v>720</v>
      </c>
      <c r="L32" s="9" t="s">
        <v>768</v>
      </c>
      <c r="M32" s="1" t="s">
        <v>769</v>
      </c>
      <c r="N32" s="6">
        <v>208</v>
      </c>
      <c r="O32" s="89" t="s">
        <v>783</v>
      </c>
    </row>
    <row r="33" spans="1:15" ht="13.5">
      <c r="A33" s="1">
        <v>30</v>
      </c>
      <c r="B33" s="1" t="s">
        <v>784</v>
      </c>
      <c r="C33" s="1" t="s">
        <v>777</v>
      </c>
      <c r="D33" s="5">
        <v>12</v>
      </c>
      <c r="E33" s="2" t="s">
        <v>671</v>
      </c>
      <c r="F33" s="2" t="s">
        <v>778</v>
      </c>
      <c r="G33" s="5" t="s">
        <v>740</v>
      </c>
      <c r="H33" s="5" t="s">
        <v>767</v>
      </c>
      <c r="I33" s="1">
        <v>32000</v>
      </c>
      <c r="J33" s="1">
        <f t="shared" si="0"/>
        <v>16000</v>
      </c>
      <c r="K33" s="1">
        <f t="shared" si="1"/>
        <v>1280</v>
      </c>
      <c r="L33" s="9" t="s">
        <v>768</v>
      </c>
      <c r="M33" s="1" t="s">
        <v>769</v>
      </c>
      <c r="N33" s="6">
        <v>208</v>
      </c>
      <c r="O33" s="89" t="s">
        <v>785</v>
      </c>
    </row>
    <row r="34" spans="1:15" ht="13.5">
      <c r="A34" s="1">
        <v>31</v>
      </c>
      <c r="B34" s="1" t="s">
        <v>786</v>
      </c>
      <c r="C34" s="1" t="s">
        <v>777</v>
      </c>
      <c r="D34" s="5">
        <v>15</v>
      </c>
      <c r="E34" s="2" t="s">
        <v>671</v>
      </c>
      <c r="F34" s="2" t="s">
        <v>778</v>
      </c>
      <c r="G34" s="5" t="s">
        <v>740</v>
      </c>
      <c r="H34" s="5" t="s">
        <v>767</v>
      </c>
      <c r="I34" s="1">
        <v>50000</v>
      </c>
      <c r="J34" s="1">
        <f t="shared" si="0"/>
        <v>25000</v>
      </c>
      <c r="K34" s="1">
        <f t="shared" si="1"/>
        <v>2000</v>
      </c>
      <c r="L34" s="9" t="s">
        <v>768</v>
      </c>
      <c r="M34" s="1" t="s">
        <v>769</v>
      </c>
      <c r="N34" s="6">
        <v>208</v>
      </c>
      <c r="O34" s="89" t="s">
        <v>787</v>
      </c>
    </row>
    <row r="35" spans="1:15" ht="13.5">
      <c r="A35" s="1">
        <v>32</v>
      </c>
      <c r="B35" s="1" t="s">
        <v>788</v>
      </c>
      <c r="C35" s="1" t="s">
        <v>789</v>
      </c>
      <c r="D35" s="5">
        <v>8</v>
      </c>
      <c r="E35" s="2" t="s">
        <v>790</v>
      </c>
      <c r="F35" s="2" t="s">
        <v>791</v>
      </c>
      <c r="G35" s="5" t="s">
        <v>740</v>
      </c>
      <c r="H35" s="5" t="s">
        <v>767</v>
      </c>
      <c r="I35" s="1">
        <v>35000</v>
      </c>
      <c r="J35" s="1">
        <f t="shared" si="0"/>
        <v>17500</v>
      </c>
      <c r="K35" s="1">
        <f t="shared" si="1"/>
        <v>1400</v>
      </c>
      <c r="L35" s="9" t="s">
        <v>768</v>
      </c>
      <c r="M35" s="1" t="s">
        <v>769</v>
      </c>
      <c r="N35" s="6">
        <v>208</v>
      </c>
      <c r="O35" s="89" t="s">
        <v>792</v>
      </c>
    </row>
    <row r="36" spans="1:15" ht="13.5">
      <c r="A36" s="1">
        <v>33</v>
      </c>
      <c r="B36" s="1" t="s">
        <v>793</v>
      </c>
      <c r="C36" s="1" t="s">
        <v>794</v>
      </c>
      <c r="D36" s="5">
        <v>14</v>
      </c>
      <c r="E36" s="2" t="s">
        <v>795</v>
      </c>
      <c r="F36" s="2" t="s">
        <v>796</v>
      </c>
      <c r="G36" s="5" t="s">
        <v>797</v>
      </c>
      <c r="H36" s="5" t="s">
        <v>675</v>
      </c>
      <c r="I36" s="1">
        <v>150000</v>
      </c>
      <c r="J36" s="1">
        <f t="shared" si="0"/>
        <v>75000</v>
      </c>
      <c r="K36" s="1">
        <f t="shared" si="1"/>
        <v>6000</v>
      </c>
      <c r="L36" s="9">
        <v>1</v>
      </c>
      <c r="M36" s="1" t="s">
        <v>677</v>
      </c>
      <c r="N36" s="6">
        <v>208</v>
      </c>
      <c r="O36" s="89" t="s">
        <v>133</v>
      </c>
    </row>
    <row r="37" spans="1:15" ht="13.5">
      <c r="A37" s="1">
        <v>34</v>
      </c>
      <c r="B37" s="1" t="s">
        <v>134</v>
      </c>
      <c r="C37" s="1" t="s">
        <v>135</v>
      </c>
      <c r="D37" s="5">
        <v>7</v>
      </c>
      <c r="E37" s="2" t="s">
        <v>136</v>
      </c>
      <c r="F37" s="2" t="s">
        <v>137</v>
      </c>
      <c r="G37" s="5" t="s">
        <v>138</v>
      </c>
      <c r="H37" s="5" t="s">
        <v>675</v>
      </c>
      <c r="I37" s="1">
        <v>4900</v>
      </c>
      <c r="J37" s="1">
        <f t="shared" si="0"/>
        <v>2450</v>
      </c>
      <c r="K37" s="1">
        <f t="shared" si="1"/>
        <v>196</v>
      </c>
      <c r="L37" s="9">
        <v>1</v>
      </c>
      <c r="M37" s="1" t="s">
        <v>677</v>
      </c>
      <c r="N37" s="6">
        <v>208</v>
      </c>
      <c r="O37" s="89" t="s">
        <v>139</v>
      </c>
    </row>
    <row r="38" spans="1:15" ht="13.5">
      <c r="A38" s="1">
        <v>35</v>
      </c>
      <c r="B38" s="1" t="s">
        <v>140</v>
      </c>
      <c r="C38" s="1" t="s">
        <v>141</v>
      </c>
      <c r="D38" s="5">
        <v>5</v>
      </c>
      <c r="E38" s="2" t="s">
        <v>671</v>
      </c>
      <c r="F38" s="2" t="s">
        <v>142</v>
      </c>
      <c r="G38" s="5" t="s">
        <v>143</v>
      </c>
      <c r="H38" s="5" t="s">
        <v>144</v>
      </c>
      <c r="I38" s="1">
        <v>22000</v>
      </c>
      <c r="J38" s="1">
        <f t="shared" si="0"/>
        <v>11000</v>
      </c>
      <c r="K38" s="1">
        <f t="shared" si="1"/>
        <v>880</v>
      </c>
      <c r="L38" s="9">
        <v>2</v>
      </c>
      <c r="M38" s="1" t="s">
        <v>145</v>
      </c>
      <c r="N38" s="6">
        <v>208</v>
      </c>
      <c r="O38" s="89" t="s">
        <v>146</v>
      </c>
    </row>
    <row r="39" spans="1:15" ht="13.5">
      <c r="A39" s="1">
        <v>36</v>
      </c>
      <c r="B39" s="1" t="s">
        <v>147</v>
      </c>
      <c r="C39" s="1" t="s">
        <v>148</v>
      </c>
      <c r="D39" s="5">
        <v>9</v>
      </c>
      <c r="E39" s="2" t="s">
        <v>149</v>
      </c>
      <c r="F39" s="2" t="s">
        <v>150</v>
      </c>
      <c r="G39" s="5" t="s">
        <v>143</v>
      </c>
      <c r="H39" s="5" t="s">
        <v>652</v>
      </c>
      <c r="I39" s="1">
        <v>12000</v>
      </c>
      <c r="J39" s="1">
        <f t="shared" si="0"/>
        <v>6000</v>
      </c>
      <c r="K39" s="1">
        <f t="shared" si="1"/>
        <v>480</v>
      </c>
      <c r="L39" s="9">
        <v>1</v>
      </c>
      <c r="M39" s="1" t="s">
        <v>145</v>
      </c>
      <c r="N39" s="6">
        <v>208</v>
      </c>
      <c r="O39" s="89" t="s">
        <v>151</v>
      </c>
    </row>
    <row r="40" spans="1:15" ht="13.5">
      <c r="A40" s="1">
        <v>37</v>
      </c>
      <c r="B40" s="1" t="s">
        <v>152</v>
      </c>
      <c r="C40" s="1" t="s">
        <v>153</v>
      </c>
      <c r="D40" s="5">
        <v>5</v>
      </c>
      <c r="E40" s="2" t="s">
        <v>671</v>
      </c>
      <c r="F40" s="2" t="s">
        <v>154</v>
      </c>
      <c r="G40" s="5" t="s">
        <v>674</v>
      </c>
      <c r="H40" s="5" t="s">
        <v>675</v>
      </c>
      <c r="I40" s="1">
        <v>5500</v>
      </c>
      <c r="J40" s="1">
        <f t="shared" si="0"/>
        <v>2750</v>
      </c>
      <c r="K40" s="1">
        <f t="shared" si="1"/>
        <v>220</v>
      </c>
      <c r="L40" s="9" t="s">
        <v>688</v>
      </c>
      <c r="M40" s="1" t="s">
        <v>677</v>
      </c>
      <c r="N40" s="6">
        <v>208</v>
      </c>
      <c r="O40" s="89" t="s">
        <v>155</v>
      </c>
    </row>
    <row r="41" spans="1:15" ht="13.5">
      <c r="A41" s="1">
        <v>38</v>
      </c>
      <c r="B41" s="1" t="s">
        <v>156</v>
      </c>
      <c r="C41" s="1" t="s">
        <v>157</v>
      </c>
      <c r="D41" s="5">
        <v>4</v>
      </c>
      <c r="E41" s="2" t="s">
        <v>158</v>
      </c>
      <c r="F41" s="2" t="s">
        <v>159</v>
      </c>
      <c r="G41" s="5" t="s">
        <v>740</v>
      </c>
      <c r="H41" s="5" t="s">
        <v>160</v>
      </c>
      <c r="I41" s="1">
        <v>2000</v>
      </c>
      <c r="J41" s="1">
        <f t="shared" si="0"/>
        <v>1000</v>
      </c>
      <c r="K41" s="1">
        <f t="shared" si="1"/>
        <v>80</v>
      </c>
      <c r="L41" s="9" t="s">
        <v>687</v>
      </c>
      <c r="M41" s="1" t="s">
        <v>676</v>
      </c>
      <c r="N41" s="6" t="s">
        <v>647</v>
      </c>
      <c r="O41" s="89" t="s">
        <v>161</v>
      </c>
    </row>
    <row r="42" spans="1:15" ht="13.5">
      <c r="A42" s="1">
        <v>39</v>
      </c>
      <c r="B42" s="1" t="s">
        <v>162</v>
      </c>
      <c r="C42" s="1" t="s">
        <v>163</v>
      </c>
      <c r="D42" s="5">
        <v>20</v>
      </c>
      <c r="E42" s="2" t="s">
        <v>158</v>
      </c>
      <c r="F42" s="2" t="s">
        <v>164</v>
      </c>
      <c r="G42" s="5" t="s">
        <v>740</v>
      </c>
      <c r="H42" s="5" t="s">
        <v>160</v>
      </c>
      <c r="I42" s="1">
        <v>76000</v>
      </c>
      <c r="J42" s="1">
        <f t="shared" si="0"/>
        <v>38000</v>
      </c>
      <c r="K42" s="1">
        <f t="shared" si="1"/>
        <v>3040</v>
      </c>
      <c r="L42" s="9" t="s">
        <v>687</v>
      </c>
      <c r="M42" s="1" t="s">
        <v>676</v>
      </c>
      <c r="N42" s="6">
        <v>209</v>
      </c>
      <c r="O42" s="89" t="s">
        <v>165</v>
      </c>
    </row>
    <row r="43" spans="1:15" ht="13.5">
      <c r="A43" s="1">
        <v>40</v>
      </c>
      <c r="B43" s="1" t="s">
        <v>166</v>
      </c>
      <c r="C43" s="1" t="s">
        <v>167</v>
      </c>
      <c r="D43" s="5">
        <v>17</v>
      </c>
      <c r="E43" s="2" t="s">
        <v>168</v>
      </c>
      <c r="F43" s="2" t="s">
        <v>169</v>
      </c>
      <c r="G43" s="5" t="s">
        <v>694</v>
      </c>
      <c r="H43" s="5" t="s">
        <v>675</v>
      </c>
      <c r="I43" s="1">
        <v>82000</v>
      </c>
      <c r="J43" s="1">
        <f t="shared" si="0"/>
        <v>41000</v>
      </c>
      <c r="K43" s="1">
        <f t="shared" si="1"/>
        <v>3280</v>
      </c>
      <c r="L43" s="9" t="s">
        <v>688</v>
      </c>
      <c r="M43" s="1" t="s">
        <v>677</v>
      </c>
      <c r="N43" s="6">
        <v>209</v>
      </c>
      <c r="O43" s="89" t="s">
        <v>170</v>
      </c>
    </row>
    <row r="44" spans="1:15" ht="13.5">
      <c r="A44" s="1">
        <v>41</v>
      </c>
      <c r="B44" s="1" t="s">
        <v>171</v>
      </c>
      <c r="C44" s="1" t="s">
        <v>172</v>
      </c>
      <c r="D44" s="5">
        <v>3</v>
      </c>
      <c r="E44" s="2" t="s">
        <v>173</v>
      </c>
      <c r="F44" s="2" t="s">
        <v>174</v>
      </c>
      <c r="G44" s="5" t="s">
        <v>797</v>
      </c>
      <c r="H44" s="5" t="s">
        <v>675</v>
      </c>
      <c r="I44" s="1">
        <v>5200</v>
      </c>
      <c r="J44" s="1">
        <f t="shared" si="0"/>
        <v>2600</v>
      </c>
      <c r="K44" s="1">
        <f t="shared" si="1"/>
        <v>208</v>
      </c>
      <c r="L44" s="9">
        <v>1</v>
      </c>
      <c r="M44" s="1" t="s">
        <v>677</v>
      </c>
      <c r="N44" s="6">
        <v>209</v>
      </c>
      <c r="O44" s="89" t="s">
        <v>175</v>
      </c>
    </row>
    <row r="45" spans="1:15" ht="13.5">
      <c r="A45" s="1">
        <v>42</v>
      </c>
      <c r="B45" s="1" t="s">
        <v>176</v>
      </c>
      <c r="C45" s="1" t="s">
        <v>177</v>
      </c>
      <c r="D45" s="5">
        <v>3</v>
      </c>
      <c r="E45" s="2" t="s">
        <v>178</v>
      </c>
      <c r="F45" s="2" t="s">
        <v>179</v>
      </c>
      <c r="G45" s="5" t="s">
        <v>740</v>
      </c>
      <c r="H45" s="5" t="s">
        <v>675</v>
      </c>
      <c r="I45" s="1">
        <v>90</v>
      </c>
      <c r="J45" s="1">
        <f t="shared" si="0"/>
        <v>45</v>
      </c>
      <c r="K45" s="1">
        <f t="shared" si="1"/>
        <v>3.6</v>
      </c>
      <c r="L45" s="9">
        <v>1</v>
      </c>
      <c r="M45" s="1" t="s">
        <v>677</v>
      </c>
      <c r="N45" s="6">
        <v>209</v>
      </c>
      <c r="O45" s="89" t="s">
        <v>180</v>
      </c>
    </row>
    <row r="46" spans="1:15" ht="13.5">
      <c r="A46" s="1">
        <v>43</v>
      </c>
      <c r="B46" s="1" t="s">
        <v>181</v>
      </c>
      <c r="C46" s="1" t="s">
        <v>182</v>
      </c>
      <c r="D46" s="5">
        <v>18</v>
      </c>
      <c r="E46" s="2" t="s">
        <v>183</v>
      </c>
      <c r="F46" s="2" t="s">
        <v>184</v>
      </c>
      <c r="G46" s="5" t="s">
        <v>740</v>
      </c>
      <c r="H46" s="5" t="s">
        <v>675</v>
      </c>
      <c r="I46" s="1">
        <v>38000</v>
      </c>
      <c r="J46" s="1">
        <f t="shared" si="0"/>
        <v>19000</v>
      </c>
      <c r="K46" s="1">
        <f t="shared" si="1"/>
        <v>1520</v>
      </c>
      <c r="L46" s="9">
        <v>6</v>
      </c>
      <c r="M46" s="1" t="s">
        <v>677</v>
      </c>
      <c r="N46" s="6">
        <v>209</v>
      </c>
      <c r="O46" s="89" t="s">
        <v>185</v>
      </c>
    </row>
    <row r="47" spans="1:15" ht="13.5">
      <c r="A47" s="1">
        <v>44</v>
      </c>
      <c r="B47" s="1" t="s">
        <v>186</v>
      </c>
      <c r="C47" s="1" t="s">
        <v>187</v>
      </c>
      <c r="D47" s="5">
        <v>7</v>
      </c>
      <c r="E47" s="2" t="s">
        <v>188</v>
      </c>
      <c r="F47" s="2" t="s">
        <v>189</v>
      </c>
      <c r="G47" s="5" t="s">
        <v>674</v>
      </c>
      <c r="H47" s="5" t="s">
        <v>675</v>
      </c>
      <c r="I47" s="1">
        <v>18000</v>
      </c>
      <c r="J47" s="1">
        <f t="shared" si="0"/>
        <v>9000</v>
      </c>
      <c r="K47" s="1">
        <f t="shared" si="1"/>
        <v>720</v>
      </c>
      <c r="L47" s="9">
        <v>5</v>
      </c>
      <c r="M47" s="1" t="s">
        <v>677</v>
      </c>
      <c r="N47" s="6">
        <v>209</v>
      </c>
      <c r="O47" s="89" t="s">
        <v>190</v>
      </c>
    </row>
    <row r="48" spans="1:15" ht="13.5">
      <c r="A48" s="1">
        <v>45</v>
      </c>
      <c r="B48" s="1" t="s">
        <v>191</v>
      </c>
      <c r="C48" s="1" t="s">
        <v>187</v>
      </c>
      <c r="D48" s="5">
        <v>7</v>
      </c>
      <c r="E48" s="2" t="s">
        <v>188</v>
      </c>
      <c r="F48" s="2" t="s">
        <v>189</v>
      </c>
      <c r="G48" s="5" t="s">
        <v>674</v>
      </c>
      <c r="H48" s="5" t="s">
        <v>675</v>
      </c>
      <c r="I48" s="1">
        <v>29000</v>
      </c>
      <c r="J48" s="1">
        <f t="shared" si="0"/>
        <v>14500</v>
      </c>
      <c r="K48" s="1">
        <f t="shared" si="1"/>
        <v>1160</v>
      </c>
      <c r="L48" s="9">
        <v>8</v>
      </c>
      <c r="M48" s="1" t="s">
        <v>677</v>
      </c>
      <c r="N48" s="6">
        <v>209</v>
      </c>
      <c r="O48" s="89" t="s">
        <v>192</v>
      </c>
    </row>
    <row r="49" spans="1:15" ht="13.5">
      <c r="A49" s="1">
        <v>46</v>
      </c>
      <c r="B49" s="1" t="s">
        <v>193</v>
      </c>
      <c r="C49" s="1" t="s">
        <v>187</v>
      </c>
      <c r="D49" s="5">
        <v>7</v>
      </c>
      <c r="E49" s="2" t="s">
        <v>188</v>
      </c>
      <c r="F49" s="2" t="s">
        <v>189</v>
      </c>
      <c r="G49" s="5" t="s">
        <v>674</v>
      </c>
      <c r="H49" s="5" t="s">
        <v>675</v>
      </c>
      <c r="I49" s="1">
        <v>41000</v>
      </c>
      <c r="J49" s="1">
        <f t="shared" si="0"/>
        <v>20500</v>
      </c>
      <c r="K49" s="1">
        <f t="shared" si="1"/>
        <v>1640</v>
      </c>
      <c r="L49" s="9">
        <v>10</v>
      </c>
      <c r="M49" s="1" t="s">
        <v>677</v>
      </c>
      <c r="N49" s="6">
        <v>209</v>
      </c>
      <c r="O49" s="89" t="s">
        <v>194</v>
      </c>
    </row>
    <row r="50" spans="1:15" ht="13.5">
      <c r="A50" s="1">
        <v>47</v>
      </c>
      <c r="B50" s="1" t="s">
        <v>195</v>
      </c>
      <c r="C50" s="1" t="s">
        <v>187</v>
      </c>
      <c r="D50" s="5">
        <v>7</v>
      </c>
      <c r="E50" s="2" t="s">
        <v>188</v>
      </c>
      <c r="F50" s="2" t="s">
        <v>189</v>
      </c>
      <c r="G50" s="5" t="s">
        <v>674</v>
      </c>
      <c r="H50" s="5" t="s">
        <v>675</v>
      </c>
      <c r="I50" s="1">
        <v>53000</v>
      </c>
      <c r="J50" s="1">
        <f t="shared" si="0"/>
        <v>26500</v>
      </c>
      <c r="K50" s="1">
        <f t="shared" si="1"/>
        <v>2120</v>
      </c>
      <c r="L50" s="9">
        <v>15</v>
      </c>
      <c r="M50" s="1" t="s">
        <v>677</v>
      </c>
      <c r="N50" s="6">
        <v>209</v>
      </c>
      <c r="O50" s="89" t="s">
        <v>196</v>
      </c>
    </row>
    <row r="51" spans="1:15" ht="13.5">
      <c r="A51" s="1">
        <v>48</v>
      </c>
      <c r="B51" s="1" t="s">
        <v>197</v>
      </c>
      <c r="C51" s="1" t="s">
        <v>198</v>
      </c>
      <c r="D51" s="5">
        <v>6</v>
      </c>
      <c r="E51" s="2" t="s">
        <v>199</v>
      </c>
      <c r="F51" s="2" t="s">
        <v>200</v>
      </c>
      <c r="G51" s="5" t="s">
        <v>740</v>
      </c>
      <c r="H51" s="5" t="s">
        <v>201</v>
      </c>
      <c r="I51" s="1">
        <v>4000</v>
      </c>
      <c r="J51" s="1">
        <f t="shared" si="0"/>
        <v>2000</v>
      </c>
      <c r="K51" s="1">
        <f t="shared" si="1"/>
        <v>160</v>
      </c>
      <c r="L51" s="9">
        <v>2</v>
      </c>
      <c r="M51" s="1" t="s">
        <v>202</v>
      </c>
      <c r="N51" s="6">
        <v>209</v>
      </c>
      <c r="O51" s="89" t="s">
        <v>705</v>
      </c>
    </row>
    <row r="52" spans="1:15" ht="13.5">
      <c r="A52" s="1">
        <v>49</v>
      </c>
      <c r="B52" s="1" t="s">
        <v>203</v>
      </c>
      <c r="C52" s="1" t="s">
        <v>204</v>
      </c>
      <c r="D52" s="5">
        <v>7</v>
      </c>
      <c r="E52" s="2" t="s">
        <v>672</v>
      </c>
      <c r="F52" s="2" t="s">
        <v>205</v>
      </c>
      <c r="G52" s="5" t="s">
        <v>206</v>
      </c>
      <c r="H52" s="5" t="s">
        <v>201</v>
      </c>
      <c r="I52" s="1">
        <v>11500</v>
      </c>
      <c r="J52" s="1">
        <f t="shared" si="0"/>
        <v>5750</v>
      </c>
      <c r="K52" s="1">
        <f t="shared" si="1"/>
        <v>460</v>
      </c>
      <c r="L52" s="9">
        <v>2</v>
      </c>
      <c r="M52" s="1" t="s">
        <v>202</v>
      </c>
      <c r="N52" s="6">
        <v>209</v>
      </c>
      <c r="O52" s="89" t="s">
        <v>207</v>
      </c>
    </row>
    <row r="53" spans="1:15" ht="13.5">
      <c r="A53" s="1">
        <v>50</v>
      </c>
      <c r="B53" s="1" t="s">
        <v>208</v>
      </c>
      <c r="C53" s="1" t="s">
        <v>209</v>
      </c>
      <c r="D53" s="5">
        <v>5</v>
      </c>
      <c r="E53" s="2" t="s">
        <v>188</v>
      </c>
      <c r="F53" s="2" t="s">
        <v>210</v>
      </c>
      <c r="G53" s="5" t="s">
        <v>211</v>
      </c>
      <c r="H53" s="5" t="s">
        <v>675</v>
      </c>
      <c r="I53" s="1">
        <v>4000</v>
      </c>
      <c r="J53" s="1">
        <f t="shared" si="0"/>
        <v>2000</v>
      </c>
      <c r="K53" s="1">
        <f t="shared" si="1"/>
        <v>160</v>
      </c>
      <c r="L53" s="9">
        <v>0.5</v>
      </c>
      <c r="M53" s="1" t="s">
        <v>677</v>
      </c>
      <c r="N53" s="6">
        <v>209</v>
      </c>
      <c r="O53" s="89" t="s">
        <v>212</v>
      </c>
    </row>
    <row r="54" spans="1:15" ht="13.5">
      <c r="A54" s="1">
        <v>51</v>
      </c>
      <c r="B54" s="1" t="s">
        <v>213</v>
      </c>
      <c r="C54" s="1" t="s">
        <v>214</v>
      </c>
      <c r="D54" s="5">
        <v>17</v>
      </c>
      <c r="E54" s="2" t="s">
        <v>215</v>
      </c>
      <c r="F54" s="2" t="s">
        <v>216</v>
      </c>
      <c r="G54" s="5" t="s">
        <v>211</v>
      </c>
      <c r="H54" s="5" t="s">
        <v>675</v>
      </c>
      <c r="I54" s="1">
        <v>7800</v>
      </c>
      <c r="J54" s="1">
        <f t="shared" si="0"/>
        <v>3900</v>
      </c>
      <c r="K54" s="1">
        <f t="shared" si="1"/>
        <v>312</v>
      </c>
      <c r="L54" s="9">
        <v>0.5</v>
      </c>
      <c r="M54" s="1" t="s">
        <v>677</v>
      </c>
      <c r="N54" s="6">
        <v>209</v>
      </c>
      <c r="O54" s="89" t="s">
        <v>217</v>
      </c>
    </row>
    <row r="55" spans="1:15" ht="13.5">
      <c r="A55" s="1">
        <v>52</v>
      </c>
      <c r="B55" s="1" t="s">
        <v>218</v>
      </c>
      <c r="C55" s="1" t="s">
        <v>219</v>
      </c>
      <c r="D55" s="5">
        <v>5</v>
      </c>
      <c r="E55" s="2" t="s">
        <v>188</v>
      </c>
      <c r="F55" s="2" t="s">
        <v>220</v>
      </c>
      <c r="G55" s="5" t="s">
        <v>211</v>
      </c>
      <c r="H55" s="5" t="s">
        <v>675</v>
      </c>
      <c r="I55" s="1">
        <v>2500</v>
      </c>
      <c r="J55" s="1">
        <f t="shared" si="0"/>
        <v>1250</v>
      </c>
      <c r="K55" s="1">
        <f t="shared" si="1"/>
        <v>100</v>
      </c>
      <c r="L55" s="9">
        <v>0.5</v>
      </c>
      <c r="M55" s="1" t="s">
        <v>677</v>
      </c>
      <c r="N55" s="6">
        <v>209</v>
      </c>
      <c r="O55" s="89" t="s">
        <v>221</v>
      </c>
    </row>
    <row r="56" spans="1:15" ht="13.5">
      <c r="A56" s="1">
        <v>53</v>
      </c>
      <c r="B56" s="1" t="s">
        <v>222</v>
      </c>
      <c r="C56" s="1" t="s">
        <v>223</v>
      </c>
      <c r="D56" s="5">
        <v>18</v>
      </c>
      <c r="E56" s="2" t="s">
        <v>224</v>
      </c>
      <c r="F56" s="2" t="s">
        <v>225</v>
      </c>
      <c r="G56" s="5" t="s">
        <v>694</v>
      </c>
      <c r="H56" s="5" t="s">
        <v>675</v>
      </c>
      <c r="I56" s="1">
        <v>156000</v>
      </c>
      <c r="J56" s="1">
        <f t="shared" si="0"/>
        <v>78000</v>
      </c>
      <c r="K56" s="1">
        <f t="shared" si="1"/>
        <v>6240</v>
      </c>
      <c r="L56" s="9" t="s">
        <v>688</v>
      </c>
      <c r="M56" s="1" t="s">
        <v>677</v>
      </c>
      <c r="N56" s="6">
        <v>209</v>
      </c>
      <c r="O56" s="89" t="s">
        <v>226</v>
      </c>
    </row>
    <row r="57" spans="1:15" ht="13.5">
      <c r="A57" s="1">
        <v>54</v>
      </c>
      <c r="B57" s="1" t="s">
        <v>227</v>
      </c>
      <c r="C57" s="1" t="s">
        <v>228</v>
      </c>
      <c r="D57" s="5">
        <v>10</v>
      </c>
      <c r="E57" s="2" t="s">
        <v>158</v>
      </c>
      <c r="F57" s="2" t="s">
        <v>229</v>
      </c>
      <c r="G57" s="5" t="s">
        <v>694</v>
      </c>
      <c r="H57" s="5" t="s">
        <v>675</v>
      </c>
      <c r="I57" s="1">
        <v>62000</v>
      </c>
      <c r="J57" s="1">
        <f t="shared" si="0"/>
        <v>31000</v>
      </c>
      <c r="K57" s="1">
        <f t="shared" si="1"/>
        <v>2480</v>
      </c>
      <c r="L57" s="9" t="s">
        <v>688</v>
      </c>
      <c r="M57" s="1" t="s">
        <v>677</v>
      </c>
      <c r="N57" s="6" t="s">
        <v>648</v>
      </c>
      <c r="O57" s="89" t="s">
        <v>274</v>
      </c>
    </row>
    <row r="58" spans="1:15" ht="13.5">
      <c r="A58" s="1">
        <v>55</v>
      </c>
      <c r="B58" s="1" t="s">
        <v>230</v>
      </c>
      <c r="C58" s="1" t="s">
        <v>231</v>
      </c>
      <c r="D58" s="5">
        <v>7</v>
      </c>
      <c r="E58" s="2" t="s">
        <v>158</v>
      </c>
      <c r="F58" s="2" t="s">
        <v>232</v>
      </c>
      <c r="G58" s="5" t="s">
        <v>694</v>
      </c>
      <c r="H58" s="5" t="s">
        <v>675</v>
      </c>
      <c r="I58" s="1">
        <v>22000</v>
      </c>
      <c r="J58" s="1">
        <f t="shared" si="0"/>
        <v>11000</v>
      </c>
      <c r="K58" s="1">
        <f t="shared" si="1"/>
        <v>880</v>
      </c>
      <c r="L58" s="9" t="s">
        <v>688</v>
      </c>
      <c r="M58" s="1" t="s">
        <v>677</v>
      </c>
      <c r="N58" s="6">
        <v>212</v>
      </c>
      <c r="O58" s="89" t="s">
        <v>233</v>
      </c>
    </row>
    <row r="59" spans="1:15" ht="13.5">
      <c r="A59" s="1">
        <v>56</v>
      </c>
      <c r="B59" s="1" t="s">
        <v>234</v>
      </c>
      <c r="C59" s="1" t="s">
        <v>235</v>
      </c>
      <c r="D59" s="5">
        <v>12</v>
      </c>
      <c r="E59" s="2" t="s">
        <v>672</v>
      </c>
      <c r="F59" s="2" t="s">
        <v>236</v>
      </c>
      <c r="G59" s="5" t="s">
        <v>211</v>
      </c>
      <c r="H59" s="5" t="s">
        <v>675</v>
      </c>
      <c r="I59" s="1">
        <v>50</v>
      </c>
      <c r="J59" s="1">
        <f t="shared" si="0"/>
        <v>25</v>
      </c>
      <c r="K59" s="1">
        <f t="shared" si="1"/>
        <v>2</v>
      </c>
      <c r="L59" s="9" t="s">
        <v>688</v>
      </c>
      <c r="M59" s="1" t="s">
        <v>677</v>
      </c>
      <c r="N59" s="6">
        <v>212</v>
      </c>
      <c r="O59" s="89" t="s">
        <v>237</v>
      </c>
    </row>
    <row r="60" spans="1:15" ht="13.5">
      <c r="A60" s="1">
        <v>57</v>
      </c>
      <c r="B60" s="1" t="s">
        <v>238</v>
      </c>
      <c r="C60" s="1" t="s">
        <v>239</v>
      </c>
      <c r="D60" s="5">
        <v>12</v>
      </c>
      <c r="E60" s="2" t="s">
        <v>671</v>
      </c>
      <c r="F60" s="2" t="s">
        <v>240</v>
      </c>
      <c r="G60" s="5" t="s">
        <v>211</v>
      </c>
      <c r="H60" s="5" t="s">
        <v>675</v>
      </c>
      <c r="I60" s="1">
        <v>500</v>
      </c>
      <c r="J60" s="1">
        <f t="shared" si="0"/>
        <v>250</v>
      </c>
      <c r="K60" s="1">
        <f t="shared" si="1"/>
        <v>20</v>
      </c>
      <c r="L60" s="9" t="s">
        <v>688</v>
      </c>
      <c r="M60" s="1" t="s">
        <v>677</v>
      </c>
      <c r="N60" s="6">
        <v>212</v>
      </c>
      <c r="O60" s="89" t="s">
        <v>241</v>
      </c>
    </row>
    <row r="61" spans="1:15" ht="13.5">
      <c r="A61" s="1">
        <v>58</v>
      </c>
      <c r="B61" s="1" t="s">
        <v>242</v>
      </c>
      <c r="C61" s="1" t="s">
        <v>243</v>
      </c>
      <c r="D61" s="5">
        <v>12</v>
      </c>
      <c r="E61" s="2" t="s">
        <v>790</v>
      </c>
      <c r="F61" s="2" t="s">
        <v>244</v>
      </c>
      <c r="G61" s="5" t="s">
        <v>211</v>
      </c>
      <c r="H61" s="5" t="s">
        <v>675</v>
      </c>
      <c r="I61" s="1">
        <v>450</v>
      </c>
      <c r="J61" s="1">
        <f t="shared" si="0"/>
        <v>225</v>
      </c>
      <c r="K61" s="1">
        <f t="shared" si="1"/>
        <v>18</v>
      </c>
      <c r="L61" s="9" t="s">
        <v>688</v>
      </c>
      <c r="M61" s="1" t="s">
        <v>677</v>
      </c>
      <c r="N61" s="6">
        <v>212</v>
      </c>
      <c r="O61" s="89" t="s">
        <v>245</v>
      </c>
    </row>
    <row r="62" spans="1:15" ht="13.5">
      <c r="A62" s="1">
        <v>59</v>
      </c>
      <c r="B62" s="1" t="s">
        <v>246</v>
      </c>
      <c r="C62" s="1" t="s">
        <v>247</v>
      </c>
      <c r="D62" s="5">
        <v>12</v>
      </c>
      <c r="E62" s="2" t="s">
        <v>773</v>
      </c>
      <c r="F62" s="2" t="s">
        <v>248</v>
      </c>
      <c r="G62" s="5" t="s">
        <v>211</v>
      </c>
      <c r="H62" s="5" t="s">
        <v>675</v>
      </c>
      <c r="I62" s="1">
        <v>100</v>
      </c>
      <c r="J62" s="1">
        <f t="shared" si="0"/>
        <v>50</v>
      </c>
      <c r="K62" s="1">
        <f t="shared" si="1"/>
        <v>4</v>
      </c>
      <c r="L62" s="9" t="s">
        <v>688</v>
      </c>
      <c r="M62" s="1" t="s">
        <v>677</v>
      </c>
      <c r="N62" s="6">
        <v>212</v>
      </c>
      <c r="O62" s="89" t="s">
        <v>249</v>
      </c>
    </row>
    <row r="63" spans="1:15" ht="13.5">
      <c r="A63" s="1">
        <v>60</v>
      </c>
      <c r="B63" s="1" t="s">
        <v>250</v>
      </c>
      <c r="C63" s="1" t="s">
        <v>251</v>
      </c>
      <c r="D63" s="5">
        <v>12</v>
      </c>
      <c r="E63" s="2" t="s">
        <v>671</v>
      </c>
      <c r="F63" s="2" t="s">
        <v>240</v>
      </c>
      <c r="G63" s="5" t="s">
        <v>211</v>
      </c>
      <c r="H63" s="5" t="s">
        <v>675</v>
      </c>
      <c r="I63" s="1">
        <v>300</v>
      </c>
      <c r="J63" s="1">
        <f t="shared" si="0"/>
        <v>150</v>
      </c>
      <c r="K63" s="1">
        <f t="shared" si="1"/>
        <v>12</v>
      </c>
      <c r="L63" s="9" t="s">
        <v>688</v>
      </c>
      <c r="M63" s="1" t="s">
        <v>677</v>
      </c>
      <c r="N63" s="6">
        <v>212</v>
      </c>
      <c r="O63" s="89" t="s">
        <v>252</v>
      </c>
    </row>
    <row r="64" spans="1:15" ht="13.5">
      <c r="A64" s="1">
        <v>61</v>
      </c>
      <c r="B64" s="1" t="s">
        <v>253</v>
      </c>
      <c r="C64" s="1" t="s">
        <v>254</v>
      </c>
      <c r="D64" s="5">
        <v>12</v>
      </c>
      <c r="E64" s="2" t="s">
        <v>255</v>
      </c>
      <c r="F64" s="2" t="s">
        <v>256</v>
      </c>
      <c r="G64" s="5" t="s">
        <v>211</v>
      </c>
      <c r="H64" s="5" t="s">
        <v>675</v>
      </c>
      <c r="I64" s="1">
        <v>200</v>
      </c>
      <c r="J64" s="1">
        <f t="shared" si="0"/>
        <v>100</v>
      </c>
      <c r="K64" s="1">
        <f t="shared" si="1"/>
        <v>8</v>
      </c>
      <c r="L64" s="9" t="s">
        <v>688</v>
      </c>
      <c r="M64" s="1" t="s">
        <v>677</v>
      </c>
      <c r="N64" s="6">
        <v>212</v>
      </c>
      <c r="O64" s="89" t="s">
        <v>257</v>
      </c>
    </row>
    <row r="65" spans="1:15" ht="13.5">
      <c r="A65" s="1">
        <v>62</v>
      </c>
      <c r="B65" s="1" t="s">
        <v>258</v>
      </c>
      <c r="C65" s="1" t="s">
        <v>259</v>
      </c>
      <c r="D65" s="5">
        <v>9</v>
      </c>
      <c r="E65" s="2" t="s">
        <v>672</v>
      </c>
      <c r="F65" s="2" t="s">
        <v>260</v>
      </c>
      <c r="G65" s="5" t="s">
        <v>740</v>
      </c>
      <c r="H65" s="5" t="s">
        <v>675</v>
      </c>
      <c r="I65" s="1">
        <v>1800</v>
      </c>
      <c r="J65" s="1">
        <f t="shared" si="0"/>
        <v>900</v>
      </c>
      <c r="K65" s="1">
        <f t="shared" si="1"/>
        <v>72</v>
      </c>
      <c r="L65" s="9" t="s">
        <v>688</v>
      </c>
      <c r="M65" s="1" t="s">
        <v>677</v>
      </c>
      <c r="N65" s="6">
        <v>212</v>
      </c>
      <c r="O65" s="89" t="s">
        <v>261</v>
      </c>
    </row>
    <row r="66" spans="1:15" ht="13.5">
      <c r="A66" s="1">
        <v>63</v>
      </c>
      <c r="B66" s="1" t="s">
        <v>262</v>
      </c>
      <c r="C66" s="1" t="s">
        <v>263</v>
      </c>
      <c r="D66" s="5">
        <v>6</v>
      </c>
      <c r="E66" s="2" t="s">
        <v>264</v>
      </c>
      <c r="F66" s="2" t="s">
        <v>265</v>
      </c>
      <c r="G66" s="5" t="s">
        <v>143</v>
      </c>
      <c r="H66" s="5" t="s">
        <v>201</v>
      </c>
      <c r="I66" s="1">
        <v>2200</v>
      </c>
      <c r="J66" s="1">
        <f t="shared" si="0"/>
        <v>1100</v>
      </c>
      <c r="K66" s="1">
        <f t="shared" si="1"/>
        <v>88</v>
      </c>
      <c r="L66" s="9" t="s">
        <v>266</v>
      </c>
      <c r="M66" s="1" t="s">
        <v>202</v>
      </c>
      <c r="N66" s="6" t="s">
        <v>649</v>
      </c>
      <c r="O66" s="89" t="s">
        <v>267</v>
      </c>
    </row>
    <row r="67" spans="1:15" ht="13.5">
      <c r="A67" s="1">
        <v>64</v>
      </c>
      <c r="B67" s="1" t="s">
        <v>268</v>
      </c>
      <c r="C67" s="1" t="s">
        <v>269</v>
      </c>
      <c r="D67" s="5">
        <v>3</v>
      </c>
      <c r="E67" s="2" t="s">
        <v>264</v>
      </c>
      <c r="F67" s="2" t="s">
        <v>270</v>
      </c>
      <c r="G67" s="5" t="s">
        <v>740</v>
      </c>
      <c r="H67" s="5" t="s">
        <v>201</v>
      </c>
      <c r="I67" s="1">
        <v>4000</v>
      </c>
      <c r="J67" s="1">
        <f t="shared" si="0"/>
        <v>2000</v>
      </c>
      <c r="K67" s="1">
        <f t="shared" si="1"/>
        <v>160</v>
      </c>
      <c r="L67" s="9" t="s">
        <v>266</v>
      </c>
      <c r="M67" s="1" t="s">
        <v>202</v>
      </c>
      <c r="N67" s="6">
        <v>213</v>
      </c>
      <c r="O67" s="89" t="s">
        <v>1184</v>
      </c>
    </row>
    <row r="68" spans="1:15" ht="13.5">
      <c r="A68" s="1">
        <v>65</v>
      </c>
      <c r="B68" s="1" t="s">
        <v>1185</v>
      </c>
      <c r="C68" s="1" t="s">
        <v>1186</v>
      </c>
      <c r="D68" s="5">
        <v>5</v>
      </c>
      <c r="E68" s="2" t="s">
        <v>1187</v>
      </c>
      <c r="F68" s="2" t="s">
        <v>1188</v>
      </c>
      <c r="G68" s="5" t="s">
        <v>740</v>
      </c>
      <c r="H68" s="5" t="s">
        <v>201</v>
      </c>
      <c r="I68" s="1">
        <v>6000</v>
      </c>
      <c r="J68" s="1">
        <f>I68/2</f>
        <v>3000</v>
      </c>
      <c r="K68" s="1">
        <f aca="true" t="shared" si="2" ref="K68:K126">I68/25</f>
        <v>240</v>
      </c>
      <c r="L68" s="9" t="s">
        <v>266</v>
      </c>
      <c r="M68" s="1" t="s">
        <v>202</v>
      </c>
      <c r="N68" s="6">
        <v>213</v>
      </c>
      <c r="O68" s="89" t="s">
        <v>1189</v>
      </c>
    </row>
    <row r="69" spans="1:15" ht="13.5">
      <c r="A69" s="1">
        <v>66</v>
      </c>
      <c r="B69" s="1" t="s">
        <v>1190</v>
      </c>
      <c r="C69" s="1" t="s">
        <v>1191</v>
      </c>
      <c r="D69" s="5">
        <v>8</v>
      </c>
      <c r="E69" s="2" t="s">
        <v>1192</v>
      </c>
      <c r="F69" s="2" t="s">
        <v>1193</v>
      </c>
      <c r="G69" s="5" t="s">
        <v>740</v>
      </c>
      <c r="H69" s="5" t="s">
        <v>201</v>
      </c>
      <c r="I69" s="1">
        <v>4000</v>
      </c>
      <c r="J69" s="1">
        <f aca="true" t="shared" si="3" ref="J69:J126">I69/2</f>
        <v>2000</v>
      </c>
      <c r="K69" s="1">
        <f t="shared" si="2"/>
        <v>160</v>
      </c>
      <c r="L69" s="9" t="s">
        <v>266</v>
      </c>
      <c r="M69" s="1" t="s">
        <v>202</v>
      </c>
      <c r="N69" s="6">
        <v>213</v>
      </c>
      <c r="O69" s="89" t="s">
        <v>1194</v>
      </c>
    </row>
    <row r="70" spans="1:15" ht="13.5">
      <c r="A70" s="1">
        <v>67</v>
      </c>
      <c r="B70" s="1" t="s">
        <v>1195</v>
      </c>
      <c r="C70" s="1" t="s">
        <v>1191</v>
      </c>
      <c r="D70" s="5">
        <v>8</v>
      </c>
      <c r="E70" s="2" t="s">
        <v>1192</v>
      </c>
      <c r="F70" s="2" t="s">
        <v>1193</v>
      </c>
      <c r="G70" s="5" t="s">
        <v>740</v>
      </c>
      <c r="H70" s="5" t="s">
        <v>201</v>
      </c>
      <c r="I70" s="1">
        <v>16000</v>
      </c>
      <c r="J70" s="1">
        <f t="shared" si="3"/>
        <v>8000</v>
      </c>
      <c r="K70" s="1">
        <f t="shared" si="2"/>
        <v>640</v>
      </c>
      <c r="L70" s="9" t="s">
        <v>266</v>
      </c>
      <c r="M70" s="1" t="s">
        <v>202</v>
      </c>
      <c r="N70" s="6">
        <v>213</v>
      </c>
      <c r="O70" s="89" t="s">
        <v>1196</v>
      </c>
    </row>
    <row r="71" spans="1:15" ht="13.5">
      <c r="A71" s="1">
        <v>68</v>
      </c>
      <c r="B71" s="1" t="s">
        <v>1197</v>
      </c>
      <c r="C71" s="1" t="s">
        <v>1191</v>
      </c>
      <c r="D71" s="5">
        <v>8</v>
      </c>
      <c r="E71" s="2" t="s">
        <v>1192</v>
      </c>
      <c r="F71" s="2" t="s">
        <v>1193</v>
      </c>
      <c r="G71" s="5" t="s">
        <v>740</v>
      </c>
      <c r="H71" s="5" t="s">
        <v>201</v>
      </c>
      <c r="I71" s="1">
        <v>36000</v>
      </c>
      <c r="J71" s="1">
        <f t="shared" si="3"/>
        <v>18000</v>
      </c>
      <c r="K71" s="1">
        <f t="shared" si="2"/>
        <v>1440</v>
      </c>
      <c r="L71" s="9" t="s">
        <v>266</v>
      </c>
      <c r="M71" s="1" t="s">
        <v>202</v>
      </c>
      <c r="N71" s="6">
        <v>213</v>
      </c>
      <c r="O71" s="89" t="s">
        <v>1198</v>
      </c>
    </row>
    <row r="72" spans="1:15" ht="13.5">
      <c r="A72" s="1">
        <v>69</v>
      </c>
      <c r="B72" s="1" t="s">
        <v>1199</v>
      </c>
      <c r="C72" s="1" t="s">
        <v>1200</v>
      </c>
      <c r="D72" s="5">
        <v>10</v>
      </c>
      <c r="E72" s="2" t="s">
        <v>168</v>
      </c>
      <c r="F72" s="2" t="s">
        <v>1201</v>
      </c>
      <c r="G72" s="5" t="s">
        <v>694</v>
      </c>
      <c r="H72" s="5" t="s">
        <v>675</v>
      </c>
      <c r="I72" s="1">
        <v>42000</v>
      </c>
      <c r="J72" s="1">
        <f t="shared" si="3"/>
        <v>21000</v>
      </c>
      <c r="K72" s="1">
        <f t="shared" si="2"/>
        <v>1680</v>
      </c>
      <c r="L72" s="9">
        <v>7</v>
      </c>
      <c r="M72" s="1" t="s">
        <v>677</v>
      </c>
      <c r="N72" s="6">
        <v>213</v>
      </c>
      <c r="O72" s="89" t="s">
        <v>1202</v>
      </c>
    </row>
    <row r="73" spans="1:15" ht="13.5">
      <c r="A73" s="1">
        <v>70</v>
      </c>
      <c r="B73" s="1" t="s">
        <v>1203</v>
      </c>
      <c r="C73" s="1" t="s">
        <v>1204</v>
      </c>
      <c r="D73" s="5">
        <v>10</v>
      </c>
      <c r="E73" s="2" t="s">
        <v>1205</v>
      </c>
      <c r="F73" s="2" t="s">
        <v>1206</v>
      </c>
      <c r="G73" s="5" t="s">
        <v>694</v>
      </c>
      <c r="H73" s="5" t="s">
        <v>675</v>
      </c>
      <c r="I73" s="1">
        <v>50000</v>
      </c>
      <c r="J73" s="1">
        <f t="shared" si="3"/>
        <v>25000</v>
      </c>
      <c r="K73" s="1">
        <f t="shared" si="2"/>
        <v>2000</v>
      </c>
      <c r="L73" s="9">
        <v>7</v>
      </c>
      <c r="M73" s="1" t="s">
        <v>677</v>
      </c>
      <c r="N73" s="6">
        <v>213</v>
      </c>
      <c r="O73" s="89" t="s">
        <v>1207</v>
      </c>
    </row>
    <row r="74" spans="1:15" ht="13.5">
      <c r="A74" s="1">
        <v>71</v>
      </c>
      <c r="B74" s="1" t="s">
        <v>1208</v>
      </c>
      <c r="C74" s="1" t="s">
        <v>1204</v>
      </c>
      <c r="D74" s="5">
        <v>10</v>
      </c>
      <c r="E74" s="2" t="s">
        <v>1205</v>
      </c>
      <c r="F74" s="2" t="s">
        <v>1209</v>
      </c>
      <c r="G74" s="5" t="s">
        <v>694</v>
      </c>
      <c r="H74" s="5" t="s">
        <v>675</v>
      </c>
      <c r="I74" s="1">
        <v>51000</v>
      </c>
      <c r="J74" s="1">
        <f t="shared" si="3"/>
        <v>25500</v>
      </c>
      <c r="K74" s="1">
        <f t="shared" si="2"/>
        <v>2040</v>
      </c>
      <c r="L74" s="9">
        <v>7</v>
      </c>
      <c r="M74" s="1" t="s">
        <v>677</v>
      </c>
      <c r="N74" s="6">
        <v>213</v>
      </c>
      <c r="O74" s="89" t="s">
        <v>1210</v>
      </c>
    </row>
    <row r="75" spans="1:15" ht="13.5">
      <c r="A75" s="1">
        <v>72</v>
      </c>
      <c r="B75" s="1" t="s">
        <v>1211</v>
      </c>
      <c r="C75" s="1" t="s">
        <v>1204</v>
      </c>
      <c r="D75" s="5">
        <v>10</v>
      </c>
      <c r="E75" s="2" t="s">
        <v>1205</v>
      </c>
      <c r="F75" s="2" t="s">
        <v>1212</v>
      </c>
      <c r="G75" s="5" t="s">
        <v>694</v>
      </c>
      <c r="H75" s="5" t="s">
        <v>675</v>
      </c>
      <c r="I75" s="1">
        <v>70000</v>
      </c>
      <c r="J75" s="1">
        <f t="shared" si="3"/>
        <v>35000</v>
      </c>
      <c r="K75" s="1">
        <f t="shared" si="2"/>
        <v>2800</v>
      </c>
      <c r="L75" s="9">
        <v>7</v>
      </c>
      <c r="M75" s="1" t="s">
        <v>677</v>
      </c>
      <c r="N75" s="6">
        <v>213</v>
      </c>
      <c r="O75" s="89" t="s">
        <v>1213</v>
      </c>
    </row>
    <row r="76" spans="1:15" ht="13.5">
      <c r="A76" s="1">
        <v>73</v>
      </c>
      <c r="B76" s="1" t="s">
        <v>1214</v>
      </c>
      <c r="C76" s="1" t="s">
        <v>1204</v>
      </c>
      <c r="D76" s="5">
        <v>10</v>
      </c>
      <c r="E76" s="2" t="s">
        <v>1205</v>
      </c>
      <c r="F76" s="2" t="s">
        <v>1215</v>
      </c>
      <c r="G76" s="5" t="s">
        <v>694</v>
      </c>
      <c r="H76" s="5" t="s">
        <v>675</v>
      </c>
      <c r="I76" s="1">
        <v>80000</v>
      </c>
      <c r="J76" s="1">
        <f t="shared" si="3"/>
        <v>40000</v>
      </c>
      <c r="K76" s="1">
        <f t="shared" si="2"/>
        <v>3200</v>
      </c>
      <c r="L76" s="9">
        <v>7</v>
      </c>
      <c r="M76" s="1" t="s">
        <v>677</v>
      </c>
      <c r="N76" s="6">
        <v>213</v>
      </c>
      <c r="O76" s="89" t="s">
        <v>1216</v>
      </c>
    </row>
    <row r="77" spans="1:15" ht="13.5">
      <c r="A77" s="1">
        <v>74</v>
      </c>
      <c r="B77" s="1" t="s">
        <v>1217</v>
      </c>
      <c r="C77" s="1" t="s">
        <v>1218</v>
      </c>
      <c r="D77" s="5">
        <v>6</v>
      </c>
      <c r="E77" s="2" t="s">
        <v>188</v>
      </c>
      <c r="F77" s="2" t="s">
        <v>1219</v>
      </c>
      <c r="G77" s="5" t="s">
        <v>740</v>
      </c>
      <c r="H77" s="5" t="s">
        <v>1220</v>
      </c>
      <c r="I77" s="1">
        <v>6000</v>
      </c>
      <c r="J77" s="1">
        <f t="shared" si="3"/>
        <v>3000</v>
      </c>
      <c r="K77" s="1">
        <f t="shared" si="2"/>
        <v>240</v>
      </c>
      <c r="L77" s="9">
        <v>1</v>
      </c>
      <c r="M77" s="1" t="s">
        <v>743</v>
      </c>
      <c r="N77" s="6">
        <v>213</v>
      </c>
      <c r="O77" s="89" t="s">
        <v>1221</v>
      </c>
    </row>
    <row r="78" spans="1:15" ht="13.5">
      <c r="A78" s="1">
        <v>75</v>
      </c>
      <c r="B78" s="1" t="s">
        <v>1222</v>
      </c>
      <c r="C78" s="1" t="s">
        <v>1223</v>
      </c>
      <c r="D78" s="5">
        <v>15</v>
      </c>
      <c r="E78" s="2" t="s">
        <v>199</v>
      </c>
      <c r="F78" s="2" t="s">
        <v>1224</v>
      </c>
      <c r="G78" s="5" t="s">
        <v>674</v>
      </c>
      <c r="H78" s="5" t="s">
        <v>1220</v>
      </c>
      <c r="I78" s="1">
        <v>52000</v>
      </c>
      <c r="J78" s="1">
        <f t="shared" si="3"/>
        <v>26000</v>
      </c>
      <c r="K78" s="1">
        <f t="shared" si="2"/>
        <v>2080</v>
      </c>
      <c r="L78" s="9">
        <v>1</v>
      </c>
      <c r="M78" s="1" t="s">
        <v>743</v>
      </c>
      <c r="N78" s="6">
        <v>213</v>
      </c>
      <c r="O78" s="89" t="s">
        <v>1225</v>
      </c>
    </row>
    <row r="79" spans="1:15" ht="13.5">
      <c r="A79" s="1">
        <v>76</v>
      </c>
      <c r="B79" s="1" t="s">
        <v>1226</v>
      </c>
      <c r="C79" s="1" t="s">
        <v>277</v>
      </c>
      <c r="D79" s="5">
        <v>3</v>
      </c>
      <c r="E79" s="2" t="s">
        <v>278</v>
      </c>
      <c r="F79" s="2" t="s">
        <v>279</v>
      </c>
      <c r="G79" s="5" t="s">
        <v>740</v>
      </c>
      <c r="H79" s="5" t="s">
        <v>1220</v>
      </c>
      <c r="I79" s="1">
        <v>2000</v>
      </c>
      <c r="J79" s="1">
        <f t="shared" si="3"/>
        <v>1000</v>
      </c>
      <c r="K79" s="1">
        <f t="shared" si="2"/>
        <v>80</v>
      </c>
      <c r="L79" s="9">
        <v>1</v>
      </c>
      <c r="M79" s="1" t="s">
        <v>743</v>
      </c>
      <c r="N79" s="6">
        <v>213</v>
      </c>
      <c r="O79" s="89" t="s">
        <v>280</v>
      </c>
    </row>
    <row r="80" spans="1:15" ht="13.5">
      <c r="A80" s="1">
        <v>77</v>
      </c>
      <c r="B80" s="1" t="s">
        <v>281</v>
      </c>
      <c r="C80" s="1" t="s">
        <v>282</v>
      </c>
      <c r="D80" s="5">
        <v>8</v>
      </c>
      <c r="E80" s="2" t="s">
        <v>283</v>
      </c>
      <c r="F80" s="2" t="s">
        <v>284</v>
      </c>
      <c r="G80" s="5" t="s">
        <v>740</v>
      </c>
      <c r="H80" s="5" t="s">
        <v>1220</v>
      </c>
      <c r="I80" s="1">
        <v>4000</v>
      </c>
      <c r="J80" s="1">
        <f t="shared" si="3"/>
        <v>2000</v>
      </c>
      <c r="K80" s="1">
        <f t="shared" si="2"/>
        <v>160</v>
      </c>
      <c r="L80" s="9">
        <v>2</v>
      </c>
      <c r="M80" s="1" t="s">
        <v>743</v>
      </c>
      <c r="N80" s="6">
        <v>213</v>
      </c>
      <c r="O80" s="89" t="s">
        <v>285</v>
      </c>
    </row>
    <row r="81" spans="1:15" ht="13.5">
      <c r="A81" s="1">
        <v>78</v>
      </c>
      <c r="B81" s="1" t="s">
        <v>286</v>
      </c>
      <c r="C81" s="1" t="s">
        <v>282</v>
      </c>
      <c r="D81" s="5">
        <v>8</v>
      </c>
      <c r="E81" s="2" t="s">
        <v>283</v>
      </c>
      <c r="F81" s="2" t="s">
        <v>284</v>
      </c>
      <c r="G81" s="5" t="s">
        <v>740</v>
      </c>
      <c r="H81" s="5" t="s">
        <v>1220</v>
      </c>
      <c r="I81" s="1">
        <v>16000</v>
      </c>
      <c r="J81" s="1">
        <f t="shared" si="3"/>
        <v>8000</v>
      </c>
      <c r="K81" s="1">
        <f t="shared" si="2"/>
        <v>640</v>
      </c>
      <c r="L81" s="9">
        <v>2</v>
      </c>
      <c r="M81" s="1" t="s">
        <v>743</v>
      </c>
      <c r="N81" s="6">
        <v>213</v>
      </c>
      <c r="O81" s="89" t="s">
        <v>287</v>
      </c>
    </row>
    <row r="82" spans="1:15" ht="13.5">
      <c r="A82" s="1">
        <v>79</v>
      </c>
      <c r="B82" s="1" t="s">
        <v>288</v>
      </c>
      <c r="C82" s="1" t="s">
        <v>282</v>
      </c>
      <c r="D82" s="5">
        <v>8</v>
      </c>
      <c r="E82" s="2" t="s">
        <v>283</v>
      </c>
      <c r="F82" s="2" t="s">
        <v>284</v>
      </c>
      <c r="G82" s="5" t="s">
        <v>740</v>
      </c>
      <c r="H82" s="5" t="s">
        <v>1220</v>
      </c>
      <c r="I82" s="1">
        <v>36000</v>
      </c>
      <c r="J82" s="1">
        <f t="shared" si="3"/>
        <v>18000</v>
      </c>
      <c r="K82" s="1">
        <f t="shared" si="2"/>
        <v>1440</v>
      </c>
      <c r="L82" s="9">
        <v>2</v>
      </c>
      <c r="M82" s="1" t="s">
        <v>743</v>
      </c>
      <c r="N82" s="6">
        <v>213</v>
      </c>
      <c r="O82" s="89" t="s">
        <v>289</v>
      </c>
    </row>
    <row r="83" spans="1:15" ht="13.5">
      <c r="A83" s="1">
        <v>80</v>
      </c>
      <c r="B83" s="1" t="s">
        <v>290</v>
      </c>
      <c r="C83" s="1" t="s">
        <v>291</v>
      </c>
      <c r="D83" s="5">
        <v>9</v>
      </c>
      <c r="E83" s="2" t="s">
        <v>188</v>
      </c>
      <c r="F83" s="2" t="s">
        <v>292</v>
      </c>
      <c r="G83" s="5" t="s">
        <v>740</v>
      </c>
      <c r="H83" s="5" t="s">
        <v>1220</v>
      </c>
      <c r="I83" s="1">
        <v>24000</v>
      </c>
      <c r="J83" s="1">
        <f t="shared" si="3"/>
        <v>12000</v>
      </c>
      <c r="K83" s="1">
        <f t="shared" si="2"/>
        <v>960</v>
      </c>
      <c r="L83" s="9">
        <v>1</v>
      </c>
      <c r="M83" s="1" t="s">
        <v>743</v>
      </c>
      <c r="N83" s="6">
        <v>213</v>
      </c>
      <c r="O83" s="89" t="s">
        <v>293</v>
      </c>
    </row>
    <row r="84" spans="1:15" ht="13.5">
      <c r="A84" s="1">
        <v>81</v>
      </c>
      <c r="B84" s="1" t="s">
        <v>294</v>
      </c>
      <c r="C84" s="1" t="s">
        <v>295</v>
      </c>
      <c r="D84" s="5">
        <v>9</v>
      </c>
      <c r="E84" s="2" t="s">
        <v>188</v>
      </c>
      <c r="F84" s="2" t="s">
        <v>296</v>
      </c>
      <c r="G84" s="5" t="s">
        <v>740</v>
      </c>
      <c r="H84" s="5" t="s">
        <v>1220</v>
      </c>
      <c r="I84" s="1">
        <v>20000</v>
      </c>
      <c r="J84" s="1">
        <f t="shared" si="3"/>
        <v>10000</v>
      </c>
      <c r="K84" s="1">
        <f t="shared" si="2"/>
        <v>800</v>
      </c>
      <c r="L84" s="9">
        <v>1</v>
      </c>
      <c r="M84" s="1" t="s">
        <v>743</v>
      </c>
      <c r="N84" s="6" t="s">
        <v>650</v>
      </c>
      <c r="O84" s="89" t="s">
        <v>297</v>
      </c>
    </row>
    <row r="85" spans="1:15" ht="13.5">
      <c r="A85" s="1">
        <v>82</v>
      </c>
      <c r="B85" s="1" t="s">
        <v>298</v>
      </c>
      <c r="C85" s="1" t="s">
        <v>299</v>
      </c>
      <c r="D85" s="5">
        <v>5</v>
      </c>
      <c r="E85" s="2" t="s">
        <v>283</v>
      </c>
      <c r="F85" s="2" t="s">
        <v>300</v>
      </c>
      <c r="G85" s="5" t="s">
        <v>740</v>
      </c>
      <c r="H85" s="5" t="s">
        <v>1220</v>
      </c>
      <c r="I85" s="1">
        <v>1000</v>
      </c>
      <c r="J85" s="1">
        <f t="shared" si="3"/>
        <v>500</v>
      </c>
      <c r="K85" s="1">
        <f t="shared" si="2"/>
        <v>40</v>
      </c>
      <c r="L85" s="9">
        <v>1</v>
      </c>
      <c r="M85" s="1" t="s">
        <v>743</v>
      </c>
      <c r="N85" s="6">
        <v>214</v>
      </c>
      <c r="O85" s="89" t="s">
        <v>301</v>
      </c>
    </row>
    <row r="86" spans="1:15" ht="13.5">
      <c r="A86" s="1">
        <v>83</v>
      </c>
      <c r="B86" s="1" t="s">
        <v>302</v>
      </c>
      <c r="C86" s="1" t="s">
        <v>299</v>
      </c>
      <c r="D86" s="5">
        <v>6</v>
      </c>
      <c r="E86" s="2" t="s">
        <v>283</v>
      </c>
      <c r="F86" s="2" t="s">
        <v>300</v>
      </c>
      <c r="G86" s="5" t="s">
        <v>740</v>
      </c>
      <c r="H86" s="5" t="s">
        <v>1220</v>
      </c>
      <c r="I86" s="1">
        <v>4000</v>
      </c>
      <c r="J86" s="1">
        <f t="shared" si="3"/>
        <v>2000</v>
      </c>
      <c r="K86" s="1">
        <f t="shared" si="2"/>
        <v>160</v>
      </c>
      <c r="L86" s="9">
        <v>1</v>
      </c>
      <c r="M86" s="1" t="s">
        <v>743</v>
      </c>
      <c r="N86" s="6">
        <v>214</v>
      </c>
      <c r="O86" s="89" t="s">
        <v>303</v>
      </c>
    </row>
    <row r="87" spans="1:15" ht="13.5">
      <c r="A87" s="1">
        <v>84</v>
      </c>
      <c r="B87" s="1" t="s">
        <v>304</v>
      </c>
      <c r="C87" s="1" t="s">
        <v>299</v>
      </c>
      <c r="D87" s="5">
        <v>9</v>
      </c>
      <c r="E87" s="2" t="s">
        <v>283</v>
      </c>
      <c r="F87" s="2" t="s">
        <v>300</v>
      </c>
      <c r="G87" s="5" t="s">
        <v>740</v>
      </c>
      <c r="H87" s="5" t="s">
        <v>1220</v>
      </c>
      <c r="I87" s="1">
        <v>9000</v>
      </c>
      <c r="J87" s="1">
        <f t="shared" si="3"/>
        <v>4500</v>
      </c>
      <c r="K87" s="1">
        <f t="shared" si="2"/>
        <v>360</v>
      </c>
      <c r="L87" s="9">
        <v>1</v>
      </c>
      <c r="M87" s="1" t="s">
        <v>743</v>
      </c>
      <c r="N87" s="6">
        <v>214</v>
      </c>
      <c r="O87" s="89" t="s">
        <v>305</v>
      </c>
    </row>
    <row r="88" spans="1:15" ht="13.5">
      <c r="A88" s="1">
        <v>85</v>
      </c>
      <c r="B88" s="1" t="s">
        <v>306</v>
      </c>
      <c r="C88" s="1" t="s">
        <v>299</v>
      </c>
      <c r="D88" s="5">
        <v>12</v>
      </c>
      <c r="E88" s="2" t="s">
        <v>283</v>
      </c>
      <c r="F88" s="2" t="s">
        <v>300</v>
      </c>
      <c r="G88" s="5" t="s">
        <v>740</v>
      </c>
      <c r="H88" s="5" t="s">
        <v>1220</v>
      </c>
      <c r="I88" s="1">
        <v>16000</v>
      </c>
      <c r="J88" s="1">
        <f t="shared" si="3"/>
        <v>8000</v>
      </c>
      <c r="K88" s="1">
        <f t="shared" si="2"/>
        <v>640</v>
      </c>
      <c r="L88" s="9">
        <v>1</v>
      </c>
      <c r="M88" s="1" t="s">
        <v>743</v>
      </c>
      <c r="N88" s="6">
        <v>214</v>
      </c>
      <c r="O88" s="89" t="s">
        <v>307</v>
      </c>
    </row>
    <row r="89" spans="1:15" ht="13.5">
      <c r="A89" s="1">
        <v>86</v>
      </c>
      <c r="B89" s="1" t="s">
        <v>308</v>
      </c>
      <c r="C89" s="1" t="s">
        <v>299</v>
      </c>
      <c r="D89" s="5">
        <v>15</v>
      </c>
      <c r="E89" s="2" t="s">
        <v>283</v>
      </c>
      <c r="F89" s="2" t="s">
        <v>300</v>
      </c>
      <c r="G89" s="5" t="s">
        <v>740</v>
      </c>
      <c r="H89" s="5" t="s">
        <v>1220</v>
      </c>
      <c r="I89" s="1">
        <v>25000</v>
      </c>
      <c r="J89" s="1">
        <f t="shared" si="3"/>
        <v>12500</v>
      </c>
      <c r="K89" s="1">
        <f t="shared" si="2"/>
        <v>1000</v>
      </c>
      <c r="L89" s="9">
        <v>1</v>
      </c>
      <c r="M89" s="1" t="s">
        <v>743</v>
      </c>
      <c r="N89" s="6">
        <v>214</v>
      </c>
      <c r="O89" s="89" t="s">
        <v>309</v>
      </c>
    </row>
    <row r="90" spans="1:15" ht="13.5">
      <c r="A90" s="1">
        <v>87</v>
      </c>
      <c r="B90" s="1" t="s">
        <v>310</v>
      </c>
      <c r="C90" s="1" t="s">
        <v>311</v>
      </c>
      <c r="D90" s="5">
        <v>19</v>
      </c>
      <c r="E90" s="2" t="s">
        <v>188</v>
      </c>
      <c r="F90" s="2" t="s">
        <v>312</v>
      </c>
      <c r="G90" s="5" t="s">
        <v>740</v>
      </c>
      <c r="H90" s="5" t="s">
        <v>675</v>
      </c>
      <c r="I90" s="1">
        <v>93000</v>
      </c>
      <c r="J90" s="1">
        <f t="shared" si="3"/>
        <v>46500</v>
      </c>
      <c r="K90" s="1">
        <f t="shared" si="2"/>
        <v>3720</v>
      </c>
      <c r="L90" s="9">
        <v>1</v>
      </c>
      <c r="M90" s="1" t="s">
        <v>677</v>
      </c>
      <c r="N90" s="6">
        <v>214</v>
      </c>
      <c r="O90" s="89" t="s">
        <v>313</v>
      </c>
    </row>
    <row r="91" spans="1:15" ht="13.5">
      <c r="A91" s="1">
        <v>88</v>
      </c>
      <c r="B91" s="1" t="s">
        <v>314</v>
      </c>
      <c r="C91" s="1" t="s">
        <v>315</v>
      </c>
      <c r="D91" s="5">
        <v>9</v>
      </c>
      <c r="E91" s="2" t="s">
        <v>795</v>
      </c>
      <c r="F91" s="2" t="s">
        <v>316</v>
      </c>
      <c r="G91" s="5" t="s">
        <v>674</v>
      </c>
      <c r="H91" s="5" t="s">
        <v>1220</v>
      </c>
      <c r="I91" s="1">
        <v>12960</v>
      </c>
      <c r="J91" s="1">
        <f t="shared" si="3"/>
        <v>6480</v>
      </c>
      <c r="K91" s="1">
        <f t="shared" si="2"/>
        <v>518.4</v>
      </c>
      <c r="L91" s="9">
        <v>1</v>
      </c>
      <c r="M91" s="1" t="s">
        <v>743</v>
      </c>
      <c r="N91" s="6">
        <v>214</v>
      </c>
      <c r="O91" s="89" t="s">
        <v>317</v>
      </c>
    </row>
    <row r="92" spans="1:15" ht="13.5">
      <c r="A92" s="1">
        <v>89</v>
      </c>
      <c r="B92" s="1" t="s">
        <v>318</v>
      </c>
      <c r="C92" s="1" t="s">
        <v>319</v>
      </c>
      <c r="D92" s="5">
        <v>3</v>
      </c>
      <c r="E92" s="2" t="s">
        <v>168</v>
      </c>
      <c r="F92" s="2" t="s">
        <v>320</v>
      </c>
      <c r="G92" s="5" t="s">
        <v>740</v>
      </c>
      <c r="H92" s="5" t="s">
        <v>741</v>
      </c>
      <c r="I92" s="1">
        <v>8000</v>
      </c>
      <c r="J92" s="1">
        <f t="shared" si="3"/>
        <v>4000</v>
      </c>
      <c r="K92" s="1">
        <f t="shared" si="2"/>
        <v>320</v>
      </c>
      <c r="L92" s="9" t="s">
        <v>742</v>
      </c>
      <c r="M92" s="1" t="s">
        <v>743</v>
      </c>
      <c r="N92" s="6">
        <v>214</v>
      </c>
      <c r="O92" s="89" t="s">
        <v>321</v>
      </c>
    </row>
    <row r="93" spans="1:15" ht="13.5">
      <c r="A93" s="1">
        <v>90</v>
      </c>
      <c r="B93" s="1" t="s">
        <v>322</v>
      </c>
      <c r="C93" s="1" t="s">
        <v>323</v>
      </c>
      <c r="D93" s="5">
        <v>3</v>
      </c>
      <c r="E93" s="2" t="s">
        <v>188</v>
      </c>
      <c r="F93" s="2" t="s">
        <v>324</v>
      </c>
      <c r="G93" s="5" t="s">
        <v>740</v>
      </c>
      <c r="H93" s="5" t="s">
        <v>741</v>
      </c>
      <c r="I93" s="1">
        <v>1000</v>
      </c>
      <c r="J93" s="1">
        <f t="shared" si="3"/>
        <v>500</v>
      </c>
      <c r="K93" s="1">
        <f t="shared" si="2"/>
        <v>40</v>
      </c>
      <c r="L93" s="9" t="s">
        <v>742</v>
      </c>
      <c r="M93" s="1" t="s">
        <v>743</v>
      </c>
      <c r="N93" s="6">
        <v>214</v>
      </c>
      <c r="O93" s="89" t="s">
        <v>325</v>
      </c>
    </row>
    <row r="94" spans="1:15" ht="13.5">
      <c r="A94" s="1">
        <v>91</v>
      </c>
      <c r="B94" s="1" t="s">
        <v>326</v>
      </c>
      <c r="C94" s="1" t="s">
        <v>327</v>
      </c>
      <c r="D94" s="5">
        <v>8</v>
      </c>
      <c r="E94" s="2" t="s">
        <v>795</v>
      </c>
      <c r="F94" s="2" t="s">
        <v>328</v>
      </c>
      <c r="G94" s="5" t="s">
        <v>740</v>
      </c>
      <c r="H94" s="5" t="s">
        <v>767</v>
      </c>
      <c r="I94" s="1">
        <v>800</v>
      </c>
      <c r="J94" s="1">
        <f t="shared" si="3"/>
        <v>400</v>
      </c>
      <c r="K94" s="1">
        <f t="shared" si="2"/>
        <v>32</v>
      </c>
      <c r="L94" s="9" t="s">
        <v>768</v>
      </c>
      <c r="M94" s="1" t="s">
        <v>769</v>
      </c>
      <c r="N94" s="6">
        <v>214</v>
      </c>
      <c r="O94" s="89" t="s">
        <v>329</v>
      </c>
    </row>
    <row r="95" spans="1:15" ht="13.5">
      <c r="A95" s="1">
        <v>92</v>
      </c>
      <c r="B95" s="1" t="s">
        <v>330</v>
      </c>
      <c r="C95" s="1" t="s">
        <v>327</v>
      </c>
      <c r="D95" s="5">
        <v>8</v>
      </c>
      <c r="E95" s="2" t="s">
        <v>795</v>
      </c>
      <c r="F95" s="2" t="s">
        <v>328</v>
      </c>
      <c r="G95" s="5" t="s">
        <v>740</v>
      </c>
      <c r="H95" s="5" t="s">
        <v>767</v>
      </c>
      <c r="I95" s="1">
        <v>1000</v>
      </c>
      <c r="J95" s="1">
        <f t="shared" si="3"/>
        <v>500</v>
      </c>
      <c r="K95" s="1">
        <f t="shared" si="2"/>
        <v>40</v>
      </c>
      <c r="L95" s="9" t="s">
        <v>768</v>
      </c>
      <c r="M95" s="1" t="s">
        <v>769</v>
      </c>
      <c r="N95" s="6">
        <v>214</v>
      </c>
      <c r="O95" s="89" t="s">
        <v>331</v>
      </c>
    </row>
    <row r="96" spans="1:15" ht="13.5">
      <c r="A96" s="1">
        <v>93</v>
      </c>
      <c r="B96" s="1" t="s">
        <v>332</v>
      </c>
      <c r="C96" s="1" t="s">
        <v>327</v>
      </c>
      <c r="D96" s="5">
        <v>8</v>
      </c>
      <c r="E96" s="2" t="s">
        <v>795</v>
      </c>
      <c r="F96" s="2" t="s">
        <v>328</v>
      </c>
      <c r="G96" s="5" t="s">
        <v>740</v>
      </c>
      <c r="H96" s="5" t="s">
        <v>767</v>
      </c>
      <c r="I96" s="1">
        <v>1200</v>
      </c>
      <c r="J96" s="1">
        <f t="shared" si="3"/>
        <v>600</v>
      </c>
      <c r="K96" s="1">
        <f t="shared" si="2"/>
        <v>48</v>
      </c>
      <c r="L96" s="9" t="s">
        <v>768</v>
      </c>
      <c r="M96" s="1" t="s">
        <v>769</v>
      </c>
      <c r="N96" s="6">
        <v>214</v>
      </c>
      <c r="O96" s="89" t="s">
        <v>333</v>
      </c>
    </row>
    <row r="97" spans="1:15" ht="13.5">
      <c r="A97" s="1">
        <v>94</v>
      </c>
      <c r="B97" s="1" t="s">
        <v>334</v>
      </c>
      <c r="C97" s="1" t="s">
        <v>327</v>
      </c>
      <c r="D97" s="5">
        <v>8</v>
      </c>
      <c r="E97" s="2" t="s">
        <v>795</v>
      </c>
      <c r="F97" s="2" t="s">
        <v>328</v>
      </c>
      <c r="G97" s="5" t="s">
        <v>740</v>
      </c>
      <c r="H97" s="5" t="s">
        <v>767</v>
      </c>
      <c r="I97" s="1">
        <v>1600</v>
      </c>
      <c r="J97" s="1">
        <f t="shared" si="3"/>
        <v>800</v>
      </c>
      <c r="K97" s="1">
        <f t="shared" si="2"/>
        <v>64</v>
      </c>
      <c r="L97" s="9" t="s">
        <v>768</v>
      </c>
      <c r="M97" s="1" t="s">
        <v>769</v>
      </c>
      <c r="N97" s="6">
        <v>214</v>
      </c>
      <c r="O97" s="89" t="s">
        <v>335</v>
      </c>
    </row>
    <row r="98" spans="1:15" ht="13.5">
      <c r="A98" s="1">
        <v>95</v>
      </c>
      <c r="B98" s="1" t="s">
        <v>336</v>
      </c>
      <c r="C98" s="1" t="s">
        <v>337</v>
      </c>
      <c r="D98" s="5">
        <v>8</v>
      </c>
      <c r="E98" s="2" t="s">
        <v>672</v>
      </c>
      <c r="F98" s="2" t="s">
        <v>338</v>
      </c>
      <c r="G98" s="5" t="s">
        <v>740</v>
      </c>
      <c r="H98" s="5" t="s">
        <v>767</v>
      </c>
      <c r="I98" s="1">
        <v>1800</v>
      </c>
      <c r="J98" s="1">
        <f t="shared" si="3"/>
        <v>900</v>
      </c>
      <c r="K98" s="1">
        <f t="shared" si="2"/>
        <v>72</v>
      </c>
      <c r="L98" s="9" t="s">
        <v>768</v>
      </c>
      <c r="M98" s="1" t="s">
        <v>769</v>
      </c>
      <c r="N98" s="6">
        <v>214</v>
      </c>
      <c r="O98" s="89" t="s">
        <v>339</v>
      </c>
    </row>
    <row r="99" spans="1:15" ht="13.5">
      <c r="A99" s="1">
        <v>96</v>
      </c>
      <c r="B99" s="1" t="s">
        <v>340</v>
      </c>
      <c r="C99" s="1" t="s">
        <v>337</v>
      </c>
      <c r="D99" s="5">
        <v>8</v>
      </c>
      <c r="E99" s="2" t="s">
        <v>672</v>
      </c>
      <c r="F99" s="2" t="s">
        <v>338</v>
      </c>
      <c r="G99" s="5" t="s">
        <v>740</v>
      </c>
      <c r="H99" s="5" t="s">
        <v>767</v>
      </c>
      <c r="I99" s="1">
        <v>2500</v>
      </c>
      <c r="J99" s="1">
        <f t="shared" si="3"/>
        <v>1250</v>
      </c>
      <c r="K99" s="1">
        <f t="shared" si="2"/>
        <v>100</v>
      </c>
      <c r="L99" s="9" t="s">
        <v>768</v>
      </c>
      <c r="M99" s="1" t="s">
        <v>769</v>
      </c>
      <c r="N99" s="6">
        <v>214</v>
      </c>
      <c r="O99" s="89" t="s">
        <v>341</v>
      </c>
    </row>
    <row r="100" spans="1:15" ht="13.5">
      <c r="A100" s="1">
        <v>97</v>
      </c>
      <c r="B100" s="1" t="s">
        <v>342</v>
      </c>
      <c r="C100" s="1" t="s">
        <v>343</v>
      </c>
      <c r="D100" s="5">
        <v>5</v>
      </c>
      <c r="E100" s="2" t="s">
        <v>344</v>
      </c>
      <c r="F100" s="2" t="s">
        <v>345</v>
      </c>
      <c r="G100" s="5" t="s">
        <v>740</v>
      </c>
      <c r="H100" s="5" t="s">
        <v>346</v>
      </c>
      <c r="I100" s="1">
        <v>4500</v>
      </c>
      <c r="J100" s="1">
        <f t="shared" si="3"/>
        <v>2250</v>
      </c>
      <c r="K100" s="1">
        <f t="shared" si="2"/>
        <v>180</v>
      </c>
      <c r="L100" s="9" t="s">
        <v>347</v>
      </c>
      <c r="M100" s="1" t="s">
        <v>348</v>
      </c>
      <c r="N100" s="6">
        <v>214</v>
      </c>
      <c r="O100" s="89" t="s">
        <v>349</v>
      </c>
    </row>
    <row r="101" spans="1:15" ht="13.5">
      <c r="A101" s="1">
        <v>98</v>
      </c>
      <c r="B101" s="1" t="s">
        <v>350</v>
      </c>
      <c r="C101" s="1" t="s">
        <v>351</v>
      </c>
      <c r="D101" s="5">
        <v>10</v>
      </c>
      <c r="E101" s="2" t="s">
        <v>1205</v>
      </c>
      <c r="F101" s="2" t="s">
        <v>352</v>
      </c>
      <c r="G101" s="5" t="s">
        <v>353</v>
      </c>
      <c r="H101" s="5" t="s">
        <v>675</v>
      </c>
      <c r="I101" s="1">
        <v>75000</v>
      </c>
      <c r="J101" s="1">
        <f t="shared" si="3"/>
        <v>37500</v>
      </c>
      <c r="K101" s="1">
        <f t="shared" si="2"/>
        <v>3000</v>
      </c>
      <c r="L101" s="9" t="s">
        <v>688</v>
      </c>
      <c r="M101" s="1" t="s">
        <v>677</v>
      </c>
      <c r="N101" s="6">
        <v>214</v>
      </c>
      <c r="O101" s="89" t="s">
        <v>354</v>
      </c>
    </row>
    <row r="102" spans="1:15" ht="13.5">
      <c r="A102" s="1">
        <v>99</v>
      </c>
      <c r="B102" s="1" t="s">
        <v>355</v>
      </c>
      <c r="C102" s="1" t="s">
        <v>356</v>
      </c>
      <c r="D102" s="5">
        <v>6</v>
      </c>
      <c r="E102" s="2" t="s">
        <v>1205</v>
      </c>
      <c r="F102" s="2" t="s">
        <v>357</v>
      </c>
      <c r="G102" s="5" t="s">
        <v>674</v>
      </c>
      <c r="H102" s="5" t="s">
        <v>675</v>
      </c>
      <c r="I102" s="1">
        <v>15200</v>
      </c>
      <c r="J102" s="1">
        <f t="shared" si="3"/>
        <v>7600</v>
      </c>
      <c r="K102" s="1">
        <f t="shared" si="2"/>
        <v>608</v>
      </c>
      <c r="L102" s="9" t="s">
        <v>688</v>
      </c>
      <c r="M102" s="1" t="s">
        <v>677</v>
      </c>
      <c r="N102" s="6">
        <v>214</v>
      </c>
      <c r="O102" s="89" t="s">
        <v>358</v>
      </c>
    </row>
    <row r="103" spans="1:15" ht="13.5">
      <c r="A103" s="1">
        <v>100</v>
      </c>
      <c r="B103" s="1" t="s">
        <v>359</v>
      </c>
      <c r="C103" s="1" t="s">
        <v>360</v>
      </c>
      <c r="D103" s="5">
        <v>18</v>
      </c>
      <c r="E103" s="2" t="s">
        <v>795</v>
      </c>
      <c r="F103" s="2" t="s">
        <v>361</v>
      </c>
      <c r="G103" s="5" t="s">
        <v>740</v>
      </c>
      <c r="H103" s="5" t="s">
        <v>767</v>
      </c>
      <c r="I103" s="1">
        <v>38000</v>
      </c>
      <c r="J103" s="1">
        <f t="shared" si="3"/>
        <v>19000</v>
      </c>
      <c r="K103" s="1">
        <f t="shared" si="2"/>
        <v>1520</v>
      </c>
      <c r="L103" s="9" t="s">
        <v>768</v>
      </c>
      <c r="M103" s="1" t="s">
        <v>769</v>
      </c>
      <c r="N103" s="6">
        <v>214</v>
      </c>
      <c r="O103" s="89" t="s">
        <v>362</v>
      </c>
    </row>
    <row r="104" spans="1:15" ht="13.5">
      <c r="A104" s="1">
        <v>101</v>
      </c>
      <c r="B104" s="1" t="s">
        <v>363</v>
      </c>
      <c r="C104" s="1" t="s">
        <v>364</v>
      </c>
      <c r="D104" s="5">
        <v>7</v>
      </c>
      <c r="E104" s="2" t="s">
        <v>671</v>
      </c>
      <c r="F104" s="2" t="s">
        <v>365</v>
      </c>
      <c r="G104" s="5" t="s">
        <v>674</v>
      </c>
      <c r="H104" s="5" t="s">
        <v>675</v>
      </c>
      <c r="I104" s="1">
        <v>15000</v>
      </c>
      <c r="J104" s="1">
        <f t="shared" si="3"/>
        <v>7500</v>
      </c>
      <c r="K104" s="1">
        <f t="shared" si="2"/>
        <v>600</v>
      </c>
      <c r="L104" s="9">
        <v>1</v>
      </c>
      <c r="M104" s="1" t="s">
        <v>677</v>
      </c>
      <c r="N104" s="6">
        <v>214</v>
      </c>
      <c r="O104" s="89" t="s">
        <v>366</v>
      </c>
    </row>
    <row r="105" spans="1:15" ht="13.5">
      <c r="A105" s="1">
        <v>102</v>
      </c>
      <c r="B105" s="1" t="s">
        <v>367</v>
      </c>
      <c r="C105" s="1" t="s">
        <v>368</v>
      </c>
      <c r="D105" s="5">
        <v>3</v>
      </c>
      <c r="E105" s="2" t="s">
        <v>671</v>
      </c>
      <c r="F105" s="2" t="s">
        <v>369</v>
      </c>
      <c r="G105" s="5" t="s">
        <v>674</v>
      </c>
      <c r="H105" s="5" t="s">
        <v>675</v>
      </c>
      <c r="I105" s="1">
        <v>1000</v>
      </c>
      <c r="J105" s="1">
        <f t="shared" si="3"/>
        <v>500</v>
      </c>
      <c r="K105" s="1">
        <f t="shared" si="2"/>
        <v>40</v>
      </c>
      <c r="L105" s="9">
        <v>2</v>
      </c>
      <c r="M105" s="1" t="s">
        <v>677</v>
      </c>
      <c r="N105" s="6">
        <v>214</v>
      </c>
      <c r="O105" s="89" t="s">
        <v>370</v>
      </c>
    </row>
    <row r="106" spans="1:15" ht="13.5">
      <c r="A106" s="1">
        <v>103</v>
      </c>
      <c r="B106" s="1" t="s">
        <v>371</v>
      </c>
      <c r="C106" s="1" t="s">
        <v>372</v>
      </c>
      <c r="D106" s="5">
        <v>5</v>
      </c>
      <c r="E106" s="2" t="s">
        <v>671</v>
      </c>
      <c r="F106" s="2" t="s">
        <v>373</v>
      </c>
      <c r="G106" s="5" t="s">
        <v>740</v>
      </c>
      <c r="H106" s="5" t="s">
        <v>675</v>
      </c>
      <c r="I106" s="1">
        <v>10000</v>
      </c>
      <c r="J106" s="1">
        <f t="shared" si="3"/>
        <v>5000</v>
      </c>
      <c r="K106" s="1">
        <f t="shared" si="2"/>
        <v>400</v>
      </c>
      <c r="L106" s="9" t="s">
        <v>688</v>
      </c>
      <c r="M106" s="1" t="s">
        <v>677</v>
      </c>
      <c r="N106" s="6" t="s">
        <v>651</v>
      </c>
      <c r="O106" s="89" t="s">
        <v>374</v>
      </c>
    </row>
    <row r="107" spans="1:15" ht="13.5">
      <c r="A107" s="1">
        <v>104</v>
      </c>
      <c r="B107" s="1" t="s">
        <v>375</v>
      </c>
      <c r="C107" s="1" t="s">
        <v>376</v>
      </c>
      <c r="D107" s="5">
        <v>13</v>
      </c>
      <c r="E107" s="2" t="s">
        <v>671</v>
      </c>
      <c r="F107" s="2" t="s">
        <v>377</v>
      </c>
      <c r="G107" s="5" t="s">
        <v>674</v>
      </c>
      <c r="H107" s="5" t="s">
        <v>675</v>
      </c>
      <c r="I107" s="1">
        <v>100000</v>
      </c>
      <c r="J107" s="1">
        <f t="shared" si="3"/>
        <v>50000</v>
      </c>
      <c r="K107" s="1">
        <f t="shared" si="2"/>
        <v>4000</v>
      </c>
      <c r="L107" s="9">
        <v>5</v>
      </c>
      <c r="M107" s="1" t="s">
        <v>677</v>
      </c>
      <c r="N107" s="6">
        <v>215</v>
      </c>
      <c r="O107" s="89" t="s">
        <v>378</v>
      </c>
    </row>
    <row r="108" spans="1:15" ht="13.5">
      <c r="A108" s="1">
        <v>105</v>
      </c>
      <c r="B108" s="1" t="s">
        <v>379</v>
      </c>
      <c r="C108" s="1" t="s">
        <v>380</v>
      </c>
      <c r="D108" s="5">
        <v>13</v>
      </c>
      <c r="E108" s="2" t="s">
        <v>381</v>
      </c>
      <c r="F108" s="2" t="s">
        <v>382</v>
      </c>
      <c r="G108" s="5" t="s">
        <v>211</v>
      </c>
      <c r="H108" s="5" t="s">
        <v>675</v>
      </c>
      <c r="I108" s="1">
        <v>4000</v>
      </c>
      <c r="J108" s="1">
        <f t="shared" si="3"/>
        <v>2000</v>
      </c>
      <c r="K108" s="1">
        <f t="shared" si="2"/>
        <v>160</v>
      </c>
      <c r="L108" s="9" t="s">
        <v>688</v>
      </c>
      <c r="M108" s="1" t="s">
        <v>677</v>
      </c>
      <c r="N108" s="6">
        <v>215</v>
      </c>
      <c r="O108" s="89" t="s">
        <v>383</v>
      </c>
    </row>
    <row r="109" spans="1:15" ht="13.5">
      <c r="A109" s="1">
        <v>106</v>
      </c>
      <c r="B109" s="1" t="s">
        <v>384</v>
      </c>
      <c r="C109" s="1" t="s">
        <v>385</v>
      </c>
      <c r="D109" s="5">
        <v>14</v>
      </c>
      <c r="E109" s="2" t="s">
        <v>386</v>
      </c>
      <c r="F109" s="2" t="s">
        <v>387</v>
      </c>
      <c r="G109" s="5" t="s">
        <v>674</v>
      </c>
      <c r="H109" s="5" t="s">
        <v>675</v>
      </c>
      <c r="I109" s="1">
        <v>10000</v>
      </c>
      <c r="J109" s="1">
        <f t="shared" si="3"/>
        <v>5000</v>
      </c>
      <c r="K109" s="1">
        <f t="shared" si="2"/>
        <v>400</v>
      </c>
      <c r="L109" s="9">
        <v>6000</v>
      </c>
      <c r="M109" s="1" t="s">
        <v>677</v>
      </c>
      <c r="N109" s="6">
        <v>215</v>
      </c>
      <c r="O109" s="89" t="s">
        <v>388</v>
      </c>
    </row>
    <row r="110" spans="1:15" ht="13.5">
      <c r="A110" s="1">
        <v>107</v>
      </c>
      <c r="B110" s="1" t="s">
        <v>389</v>
      </c>
      <c r="C110" s="1" t="s">
        <v>390</v>
      </c>
      <c r="D110" s="5">
        <v>14</v>
      </c>
      <c r="E110" s="2" t="s">
        <v>391</v>
      </c>
      <c r="F110" s="2" t="s">
        <v>392</v>
      </c>
      <c r="G110" s="5" t="s">
        <v>674</v>
      </c>
      <c r="H110" s="5" t="s">
        <v>675</v>
      </c>
      <c r="I110" s="1">
        <v>14800</v>
      </c>
      <c r="J110" s="1">
        <f t="shared" si="3"/>
        <v>7400</v>
      </c>
      <c r="K110" s="1">
        <f t="shared" si="2"/>
        <v>592</v>
      </c>
      <c r="L110" s="9">
        <v>6000</v>
      </c>
      <c r="M110" s="1" t="s">
        <v>677</v>
      </c>
      <c r="N110" s="6">
        <v>215</v>
      </c>
      <c r="O110" s="89" t="s">
        <v>393</v>
      </c>
    </row>
    <row r="111" spans="1:15" ht="13.5">
      <c r="A111" s="1">
        <v>108</v>
      </c>
      <c r="B111" s="1" t="s">
        <v>394</v>
      </c>
      <c r="C111" s="1" t="s">
        <v>395</v>
      </c>
      <c r="D111" s="5">
        <v>4</v>
      </c>
      <c r="E111" s="2" t="s">
        <v>672</v>
      </c>
      <c r="F111" s="2" t="s">
        <v>396</v>
      </c>
      <c r="G111" s="5" t="s">
        <v>740</v>
      </c>
      <c r="H111" s="5" t="s">
        <v>397</v>
      </c>
      <c r="I111" s="1">
        <v>2000</v>
      </c>
      <c r="J111" s="1">
        <f t="shared" si="3"/>
        <v>1000</v>
      </c>
      <c r="K111" s="1">
        <f t="shared" si="2"/>
        <v>80</v>
      </c>
      <c r="L111" s="9">
        <v>0.5</v>
      </c>
      <c r="M111" s="1" t="s">
        <v>743</v>
      </c>
      <c r="N111" s="6">
        <v>215</v>
      </c>
      <c r="O111" s="89" t="s">
        <v>398</v>
      </c>
    </row>
    <row r="112" spans="1:15" ht="13.5">
      <c r="A112" s="1">
        <v>109</v>
      </c>
      <c r="B112" s="1" t="s">
        <v>399</v>
      </c>
      <c r="C112" s="1" t="s">
        <v>400</v>
      </c>
      <c r="D112" s="5">
        <v>17</v>
      </c>
      <c r="E112" s="2" t="s">
        <v>264</v>
      </c>
      <c r="F112" s="2" t="s">
        <v>401</v>
      </c>
      <c r="G112" s="5" t="s">
        <v>674</v>
      </c>
      <c r="H112" s="5" t="s">
        <v>675</v>
      </c>
      <c r="I112" s="1">
        <v>100000</v>
      </c>
      <c r="J112" s="1">
        <f t="shared" si="3"/>
        <v>50000</v>
      </c>
      <c r="K112" s="1">
        <f t="shared" si="2"/>
        <v>4000</v>
      </c>
      <c r="L112" s="9">
        <v>1</v>
      </c>
      <c r="M112" s="1" t="s">
        <v>677</v>
      </c>
      <c r="N112" s="6">
        <v>215</v>
      </c>
      <c r="O112" s="89" t="s">
        <v>402</v>
      </c>
    </row>
    <row r="113" spans="1:15" ht="13.5">
      <c r="A113" s="1">
        <v>110</v>
      </c>
      <c r="B113" s="1" t="s">
        <v>403</v>
      </c>
      <c r="C113" s="1" t="s">
        <v>404</v>
      </c>
      <c r="D113" s="5">
        <v>20</v>
      </c>
      <c r="E113" s="2" t="s">
        <v>405</v>
      </c>
      <c r="F113" s="2" t="s">
        <v>406</v>
      </c>
      <c r="G113" s="5" t="s">
        <v>211</v>
      </c>
      <c r="H113" s="5" t="s">
        <v>675</v>
      </c>
      <c r="I113" s="1">
        <v>2400</v>
      </c>
      <c r="J113" s="1">
        <f t="shared" si="3"/>
        <v>1200</v>
      </c>
      <c r="K113" s="1">
        <f t="shared" si="2"/>
        <v>96</v>
      </c>
      <c r="L113" s="9" t="s">
        <v>688</v>
      </c>
      <c r="M113" s="1" t="s">
        <v>677</v>
      </c>
      <c r="N113" s="6">
        <v>215</v>
      </c>
      <c r="O113" s="89" t="s">
        <v>407</v>
      </c>
    </row>
    <row r="114" spans="1:15" ht="13.5">
      <c r="A114" s="1">
        <v>111</v>
      </c>
      <c r="B114" s="1" t="s">
        <v>408</v>
      </c>
      <c r="C114" s="1" t="s">
        <v>409</v>
      </c>
      <c r="D114" s="5">
        <v>9</v>
      </c>
      <c r="E114" s="2" t="s">
        <v>410</v>
      </c>
      <c r="F114" s="2" t="s">
        <v>411</v>
      </c>
      <c r="G114" s="5" t="s">
        <v>740</v>
      </c>
      <c r="H114" s="5" t="s">
        <v>675</v>
      </c>
      <c r="I114" s="1">
        <v>60000</v>
      </c>
      <c r="J114" s="1">
        <f t="shared" si="3"/>
        <v>30000</v>
      </c>
      <c r="K114" s="1">
        <f t="shared" si="2"/>
        <v>2400</v>
      </c>
      <c r="L114" s="9">
        <v>5</v>
      </c>
      <c r="M114" s="1" t="s">
        <v>677</v>
      </c>
      <c r="N114" s="6">
        <v>215</v>
      </c>
      <c r="O114" s="89" t="s">
        <v>412</v>
      </c>
    </row>
    <row r="115" spans="1:15" ht="13.5">
      <c r="A115" s="1">
        <v>112</v>
      </c>
      <c r="B115" s="1" t="s">
        <v>413</v>
      </c>
      <c r="C115" s="1" t="s">
        <v>414</v>
      </c>
      <c r="D115" s="5">
        <v>5</v>
      </c>
      <c r="E115" s="2" t="s">
        <v>381</v>
      </c>
      <c r="F115" s="2" t="s">
        <v>415</v>
      </c>
      <c r="G115" s="5" t="s">
        <v>211</v>
      </c>
      <c r="H115" s="5" t="s">
        <v>675</v>
      </c>
      <c r="I115" s="1">
        <v>2100</v>
      </c>
      <c r="J115" s="1">
        <f t="shared" si="3"/>
        <v>1050</v>
      </c>
      <c r="K115" s="1">
        <f t="shared" si="2"/>
        <v>84</v>
      </c>
      <c r="L115" s="9" t="s">
        <v>688</v>
      </c>
      <c r="M115" s="1" t="s">
        <v>677</v>
      </c>
      <c r="N115" s="6">
        <v>215</v>
      </c>
      <c r="O115" s="89" t="s">
        <v>416</v>
      </c>
    </row>
    <row r="116" spans="1:15" ht="13.5">
      <c r="A116" s="1">
        <v>113</v>
      </c>
      <c r="B116" s="1" t="s">
        <v>417</v>
      </c>
      <c r="C116" s="1" t="s">
        <v>418</v>
      </c>
      <c r="D116" s="5">
        <v>2</v>
      </c>
      <c r="E116" s="2" t="s">
        <v>671</v>
      </c>
      <c r="F116" s="2" t="s">
        <v>419</v>
      </c>
      <c r="G116" s="5" t="s">
        <v>211</v>
      </c>
      <c r="H116" s="5" t="s">
        <v>675</v>
      </c>
      <c r="I116" s="1">
        <v>500</v>
      </c>
      <c r="J116" s="1">
        <f t="shared" si="3"/>
        <v>250</v>
      </c>
      <c r="K116" s="1">
        <f t="shared" si="2"/>
        <v>20</v>
      </c>
      <c r="L116" s="9" t="s">
        <v>688</v>
      </c>
      <c r="M116" s="1" t="s">
        <v>677</v>
      </c>
      <c r="N116" s="6">
        <v>215</v>
      </c>
      <c r="O116" s="89" t="s">
        <v>420</v>
      </c>
    </row>
    <row r="117" spans="1:15" ht="13.5">
      <c r="A117" s="1">
        <v>114</v>
      </c>
      <c r="B117" s="1" t="s">
        <v>421</v>
      </c>
      <c r="C117" s="1" t="s">
        <v>422</v>
      </c>
      <c r="D117" s="5">
        <v>7</v>
      </c>
      <c r="E117" s="2" t="s">
        <v>423</v>
      </c>
      <c r="F117" s="2" t="s">
        <v>424</v>
      </c>
      <c r="G117" s="5" t="s">
        <v>211</v>
      </c>
      <c r="H117" s="5" t="s">
        <v>675</v>
      </c>
      <c r="I117" s="1">
        <v>3500</v>
      </c>
      <c r="J117" s="1">
        <f t="shared" si="3"/>
        <v>1750</v>
      </c>
      <c r="K117" s="1">
        <f t="shared" si="2"/>
        <v>140</v>
      </c>
      <c r="L117" s="9" t="s">
        <v>687</v>
      </c>
      <c r="M117" s="1" t="s">
        <v>676</v>
      </c>
      <c r="N117" s="6" t="s">
        <v>425</v>
      </c>
      <c r="O117" s="89" t="s">
        <v>426</v>
      </c>
    </row>
    <row r="118" spans="1:15" ht="13.5">
      <c r="A118" s="1">
        <v>115</v>
      </c>
      <c r="B118" s="1" t="s">
        <v>427</v>
      </c>
      <c r="C118" s="1" t="s">
        <v>428</v>
      </c>
      <c r="D118" s="5">
        <v>11</v>
      </c>
      <c r="E118" s="2" t="s">
        <v>671</v>
      </c>
      <c r="F118" s="2" t="s">
        <v>429</v>
      </c>
      <c r="G118" s="5" t="s">
        <v>211</v>
      </c>
      <c r="H118" s="5" t="s">
        <v>675</v>
      </c>
      <c r="I118" s="1">
        <v>850</v>
      </c>
      <c r="J118" s="1">
        <f t="shared" si="3"/>
        <v>425</v>
      </c>
      <c r="K118" s="1">
        <f t="shared" si="2"/>
        <v>34</v>
      </c>
      <c r="L118" s="9" t="s">
        <v>347</v>
      </c>
      <c r="M118" s="1" t="s">
        <v>348</v>
      </c>
      <c r="N118" s="6">
        <v>216</v>
      </c>
      <c r="O118" s="89" t="s">
        <v>430</v>
      </c>
    </row>
    <row r="119" spans="1:15" ht="13.5">
      <c r="A119" s="1">
        <v>116</v>
      </c>
      <c r="B119" s="1" t="s">
        <v>431</v>
      </c>
      <c r="C119" s="1" t="s">
        <v>432</v>
      </c>
      <c r="D119" s="5">
        <v>3</v>
      </c>
      <c r="E119" s="2" t="s">
        <v>671</v>
      </c>
      <c r="F119" s="2" t="s">
        <v>433</v>
      </c>
      <c r="G119" s="5" t="s">
        <v>211</v>
      </c>
      <c r="H119" s="5" t="s">
        <v>675</v>
      </c>
      <c r="I119" s="1">
        <v>250</v>
      </c>
      <c r="J119" s="1">
        <f t="shared" si="3"/>
        <v>125</v>
      </c>
      <c r="K119" s="1">
        <f t="shared" si="2"/>
        <v>10</v>
      </c>
      <c r="L119" s="9" t="s">
        <v>1382</v>
      </c>
      <c r="M119" s="1" t="s">
        <v>1383</v>
      </c>
      <c r="N119" s="6">
        <v>216</v>
      </c>
      <c r="O119" s="89" t="s">
        <v>434</v>
      </c>
    </row>
    <row r="120" spans="1:15" ht="13.5">
      <c r="A120" s="1">
        <v>117</v>
      </c>
      <c r="B120" s="1" t="s">
        <v>435</v>
      </c>
      <c r="C120" s="1" t="s">
        <v>436</v>
      </c>
      <c r="D120" s="5">
        <v>16</v>
      </c>
      <c r="E120" s="2" t="s">
        <v>693</v>
      </c>
      <c r="F120" s="2" t="s">
        <v>437</v>
      </c>
      <c r="G120" s="5" t="s">
        <v>438</v>
      </c>
      <c r="H120" s="5" t="s">
        <v>675</v>
      </c>
      <c r="I120" s="1">
        <v>9000</v>
      </c>
      <c r="J120" s="1">
        <f t="shared" si="3"/>
        <v>4500</v>
      </c>
      <c r="K120" s="1">
        <f t="shared" si="2"/>
        <v>360</v>
      </c>
      <c r="L120" s="9">
        <v>1</v>
      </c>
      <c r="M120" s="1" t="s">
        <v>676</v>
      </c>
      <c r="N120" s="6">
        <v>216</v>
      </c>
      <c r="O120" s="89" t="s">
        <v>439</v>
      </c>
    </row>
    <row r="121" spans="1:15" ht="13.5">
      <c r="A121" s="1">
        <v>118</v>
      </c>
      <c r="B121" s="1" t="s">
        <v>440</v>
      </c>
      <c r="C121" s="1" t="s">
        <v>441</v>
      </c>
      <c r="D121" s="5">
        <v>7</v>
      </c>
      <c r="E121" s="2" t="s">
        <v>188</v>
      </c>
      <c r="F121" s="2" t="s">
        <v>442</v>
      </c>
      <c r="G121" s="5" t="s">
        <v>694</v>
      </c>
      <c r="H121" s="5" t="s">
        <v>675</v>
      </c>
      <c r="I121" s="1">
        <v>15800</v>
      </c>
      <c r="J121" s="1">
        <f t="shared" si="3"/>
        <v>7900</v>
      </c>
      <c r="K121" s="1">
        <f t="shared" si="2"/>
        <v>632</v>
      </c>
      <c r="L121" s="9">
        <v>1</v>
      </c>
      <c r="M121" s="1" t="s">
        <v>1384</v>
      </c>
      <c r="N121" s="6">
        <v>216</v>
      </c>
      <c r="O121" s="89" t="s">
        <v>443</v>
      </c>
    </row>
    <row r="122" spans="1:15" ht="13.5">
      <c r="A122" s="1">
        <v>119</v>
      </c>
      <c r="B122" s="1" t="s">
        <v>444</v>
      </c>
      <c r="C122" s="1" t="s">
        <v>445</v>
      </c>
      <c r="D122" s="5">
        <v>11</v>
      </c>
      <c r="E122" s="2" t="s">
        <v>671</v>
      </c>
      <c r="F122" s="2" t="s">
        <v>446</v>
      </c>
      <c r="G122" s="5" t="s">
        <v>694</v>
      </c>
      <c r="H122" s="5" t="s">
        <v>675</v>
      </c>
      <c r="I122" s="1">
        <v>3000</v>
      </c>
      <c r="J122" s="1">
        <f t="shared" si="3"/>
        <v>1500</v>
      </c>
      <c r="K122" s="1">
        <f t="shared" si="2"/>
        <v>120</v>
      </c>
      <c r="L122" s="9">
        <v>1</v>
      </c>
      <c r="M122" s="1" t="s">
        <v>1385</v>
      </c>
      <c r="N122" s="6">
        <v>216</v>
      </c>
      <c r="O122" s="89" t="s">
        <v>447</v>
      </c>
    </row>
    <row r="123" spans="1:15" ht="13.5">
      <c r="A123" s="1">
        <v>120</v>
      </c>
      <c r="B123" s="1" t="s">
        <v>448</v>
      </c>
      <c r="C123" s="1" t="s">
        <v>449</v>
      </c>
      <c r="D123" s="5">
        <v>11</v>
      </c>
      <c r="E123" s="2" t="s">
        <v>671</v>
      </c>
      <c r="F123" s="2" t="s">
        <v>450</v>
      </c>
      <c r="G123" s="5" t="s">
        <v>740</v>
      </c>
      <c r="H123" s="5" t="s">
        <v>451</v>
      </c>
      <c r="I123" s="1">
        <v>26000</v>
      </c>
      <c r="J123" s="1">
        <f t="shared" si="3"/>
        <v>13000</v>
      </c>
      <c r="K123" s="1">
        <f t="shared" si="2"/>
        <v>1040</v>
      </c>
      <c r="L123" s="9">
        <v>5</v>
      </c>
      <c r="M123" s="1" t="s">
        <v>1386</v>
      </c>
      <c r="N123" s="6">
        <v>216</v>
      </c>
      <c r="O123" s="89" t="s">
        <v>453</v>
      </c>
    </row>
    <row r="124" spans="1:15" ht="13.5">
      <c r="A124" s="1">
        <v>121</v>
      </c>
      <c r="B124" s="1" t="s">
        <v>454</v>
      </c>
      <c r="C124" s="1" t="s">
        <v>455</v>
      </c>
      <c r="D124" s="5">
        <v>12</v>
      </c>
      <c r="E124" s="2" t="s">
        <v>681</v>
      </c>
      <c r="F124" s="2" t="s">
        <v>456</v>
      </c>
      <c r="G124" s="5" t="s">
        <v>694</v>
      </c>
      <c r="H124" s="5" t="s">
        <v>675</v>
      </c>
      <c r="I124" s="1">
        <v>55000</v>
      </c>
      <c r="J124" s="1">
        <f t="shared" si="3"/>
        <v>27500</v>
      </c>
      <c r="K124" s="1">
        <f t="shared" si="2"/>
        <v>2200</v>
      </c>
      <c r="L124" s="9" t="s">
        <v>1387</v>
      </c>
      <c r="M124" s="1" t="s">
        <v>1388</v>
      </c>
      <c r="N124" s="6">
        <v>216</v>
      </c>
      <c r="O124" s="89" t="s">
        <v>457</v>
      </c>
    </row>
    <row r="125" spans="1:15" ht="13.5">
      <c r="A125" s="1">
        <v>122</v>
      </c>
      <c r="B125" s="1" t="s">
        <v>458</v>
      </c>
      <c r="C125" s="1" t="s">
        <v>459</v>
      </c>
      <c r="D125" s="5">
        <v>9</v>
      </c>
      <c r="E125" s="2" t="s">
        <v>671</v>
      </c>
      <c r="F125" s="2" t="s">
        <v>429</v>
      </c>
      <c r="G125" s="5" t="s">
        <v>674</v>
      </c>
      <c r="H125" s="5" t="s">
        <v>675</v>
      </c>
      <c r="I125" s="1">
        <v>9000</v>
      </c>
      <c r="J125" s="1">
        <f t="shared" si="3"/>
        <v>4500</v>
      </c>
      <c r="K125" s="1">
        <f t="shared" si="2"/>
        <v>360</v>
      </c>
      <c r="L125" s="9">
        <v>2</v>
      </c>
      <c r="M125" s="1" t="s">
        <v>1389</v>
      </c>
      <c r="N125" s="6">
        <v>216</v>
      </c>
      <c r="O125" s="89" t="s">
        <v>460</v>
      </c>
    </row>
    <row r="126" spans="1:15" ht="13.5">
      <c r="A126" s="1">
        <v>123</v>
      </c>
      <c r="B126" s="1" t="s">
        <v>461</v>
      </c>
      <c r="C126" s="1" t="s">
        <v>462</v>
      </c>
      <c r="D126" s="5">
        <v>6</v>
      </c>
      <c r="E126" s="2" t="s">
        <v>188</v>
      </c>
      <c r="F126" s="2" t="s">
        <v>463</v>
      </c>
      <c r="G126" s="5" t="s">
        <v>211</v>
      </c>
      <c r="H126" s="5" t="s">
        <v>675</v>
      </c>
      <c r="I126" s="1">
        <v>9200</v>
      </c>
      <c r="J126" s="1">
        <f t="shared" si="3"/>
        <v>4600</v>
      </c>
      <c r="K126" s="1">
        <f t="shared" si="2"/>
        <v>368</v>
      </c>
      <c r="L126" s="9">
        <v>0.5</v>
      </c>
      <c r="M126" s="1" t="s">
        <v>1390</v>
      </c>
      <c r="N126" s="6" t="s">
        <v>633</v>
      </c>
      <c r="O126" s="89" t="s">
        <v>464</v>
      </c>
    </row>
    <row r="127" spans="1:15" ht="13.5">
      <c r="A127" s="1">
        <v>124</v>
      </c>
      <c r="B127" s="1" t="s">
        <v>465</v>
      </c>
      <c r="C127" s="1" t="s">
        <v>466</v>
      </c>
      <c r="D127" s="5">
        <v>17</v>
      </c>
      <c r="E127" s="2" t="s">
        <v>671</v>
      </c>
      <c r="F127" s="2" t="s">
        <v>467</v>
      </c>
      <c r="G127" s="5" t="s">
        <v>211</v>
      </c>
      <c r="H127" s="5" t="s">
        <v>675</v>
      </c>
      <c r="I127" s="1">
        <v>27500</v>
      </c>
      <c r="J127" s="1">
        <v>1250</v>
      </c>
      <c r="K127" s="1">
        <v>5100</v>
      </c>
      <c r="L127" s="9">
        <v>5</v>
      </c>
      <c r="M127" s="1" t="s">
        <v>677</v>
      </c>
      <c r="N127" s="6">
        <v>217</v>
      </c>
      <c r="O127" s="89" t="s">
        <v>468</v>
      </c>
    </row>
    <row r="128" spans="1:15" ht="13.5">
      <c r="A128" s="1">
        <v>125</v>
      </c>
      <c r="B128" s="1" t="s">
        <v>469</v>
      </c>
      <c r="C128" s="1" t="s">
        <v>466</v>
      </c>
      <c r="D128" s="5">
        <v>17</v>
      </c>
      <c r="E128" s="2" t="s">
        <v>671</v>
      </c>
      <c r="F128" s="2" t="s">
        <v>467</v>
      </c>
      <c r="G128" s="5" t="s">
        <v>211</v>
      </c>
      <c r="H128" s="5" t="s">
        <v>675</v>
      </c>
      <c r="I128" s="1">
        <v>55000</v>
      </c>
      <c r="J128" s="1">
        <v>2500</v>
      </c>
      <c r="K128" s="1">
        <v>10200</v>
      </c>
      <c r="L128" s="9">
        <v>5</v>
      </c>
      <c r="M128" s="1" t="s">
        <v>677</v>
      </c>
      <c r="N128" s="6">
        <v>217</v>
      </c>
      <c r="O128" s="89" t="s">
        <v>470</v>
      </c>
    </row>
    <row r="129" spans="1:15" ht="13.5">
      <c r="A129" s="1">
        <v>126</v>
      </c>
      <c r="B129" s="1" t="s">
        <v>471</v>
      </c>
      <c r="C129" s="1" t="s">
        <v>466</v>
      </c>
      <c r="D129" s="5">
        <v>17</v>
      </c>
      <c r="E129" s="2" t="s">
        <v>671</v>
      </c>
      <c r="F129" s="2" t="s">
        <v>467</v>
      </c>
      <c r="G129" s="5" t="s">
        <v>211</v>
      </c>
      <c r="H129" s="5" t="s">
        <v>675</v>
      </c>
      <c r="I129" s="1">
        <v>82500</v>
      </c>
      <c r="J129" s="1">
        <v>3750</v>
      </c>
      <c r="K129" s="1">
        <v>15300</v>
      </c>
      <c r="L129" s="9">
        <v>5</v>
      </c>
      <c r="M129" s="1" t="s">
        <v>677</v>
      </c>
      <c r="N129" s="6">
        <v>217</v>
      </c>
      <c r="O129" s="89" t="s">
        <v>472</v>
      </c>
    </row>
    <row r="130" spans="1:15" ht="13.5">
      <c r="A130" s="1">
        <v>127</v>
      </c>
      <c r="B130" s="1" t="s">
        <v>473</v>
      </c>
      <c r="C130" s="1" t="s">
        <v>466</v>
      </c>
      <c r="D130" s="5">
        <v>17</v>
      </c>
      <c r="E130" s="2" t="s">
        <v>671</v>
      </c>
      <c r="F130" s="2" t="s">
        <v>467</v>
      </c>
      <c r="G130" s="5" t="s">
        <v>211</v>
      </c>
      <c r="H130" s="5" t="s">
        <v>675</v>
      </c>
      <c r="I130" s="1">
        <v>110000</v>
      </c>
      <c r="J130" s="1">
        <v>5000</v>
      </c>
      <c r="K130" s="1">
        <v>20400</v>
      </c>
      <c r="L130" s="9">
        <v>5</v>
      </c>
      <c r="M130" s="1" t="s">
        <v>677</v>
      </c>
      <c r="N130" s="6">
        <v>217</v>
      </c>
      <c r="O130" s="89" t="s">
        <v>474</v>
      </c>
    </row>
    <row r="131" spans="1:15" ht="13.5">
      <c r="A131" s="1">
        <v>128</v>
      </c>
      <c r="B131" s="1" t="s">
        <v>475</v>
      </c>
      <c r="C131" s="1" t="s">
        <v>466</v>
      </c>
      <c r="D131" s="5">
        <v>17</v>
      </c>
      <c r="E131" s="2" t="s">
        <v>671</v>
      </c>
      <c r="F131" s="2" t="s">
        <v>467</v>
      </c>
      <c r="G131" s="5" t="s">
        <v>211</v>
      </c>
      <c r="H131" s="5" t="s">
        <v>675</v>
      </c>
      <c r="I131" s="1">
        <v>137500</v>
      </c>
      <c r="J131" s="1">
        <v>6250</v>
      </c>
      <c r="K131" s="1">
        <v>25500</v>
      </c>
      <c r="L131" s="9">
        <v>5</v>
      </c>
      <c r="M131" s="1" t="s">
        <v>677</v>
      </c>
      <c r="N131" s="6">
        <v>217</v>
      </c>
      <c r="O131" s="89" t="s">
        <v>476</v>
      </c>
    </row>
    <row r="132" spans="1:15" ht="13.5">
      <c r="A132" s="1">
        <v>129</v>
      </c>
      <c r="B132" s="1" t="s">
        <v>477</v>
      </c>
      <c r="C132" s="1" t="s">
        <v>478</v>
      </c>
      <c r="D132" s="5">
        <v>17</v>
      </c>
      <c r="E132" s="2" t="s">
        <v>671</v>
      </c>
      <c r="F132" s="2" t="s">
        <v>467</v>
      </c>
      <c r="G132" s="5" t="s">
        <v>211</v>
      </c>
      <c r="H132" s="5" t="s">
        <v>675</v>
      </c>
      <c r="I132" s="1">
        <v>27500</v>
      </c>
      <c r="J132" s="1">
        <v>1250</v>
      </c>
      <c r="K132" s="1">
        <v>5100</v>
      </c>
      <c r="L132" s="9">
        <v>5</v>
      </c>
      <c r="M132" s="1" t="s">
        <v>677</v>
      </c>
      <c r="N132" s="6">
        <v>217</v>
      </c>
      <c r="O132" s="89" t="s">
        <v>479</v>
      </c>
    </row>
    <row r="133" spans="1:15" ht="13.5">
      <c r="A133" s="1">
        <v>130</v>
      </c>
      <c r="B133" s="1" t="s">
        <v>480</v>
      </c>
      <c r="C133" s="1" t="s">
        <v>478</v>
      </c>
      <c r="D133" s="5">
        <v>17</v>
      </c>
      <c r="E133" s="2" t="s">
        <v>671</v>
      </c>
      <c r="F133" s="2" t="s">
        <v>467</v>
      </c>
      <c r="G133" s="5" t="s">
        <v>211</v>
      </c>
      <c r="H133" s="5" t="s">
        <v>675</v>
      </c>
      <c r="I133" s="1">
        <v>55000</v>
      </c>
      <c r="J133" s="1">
        <v>2500</v>
      </c>
      <c r="K133" s="1">
        <v>10200</v>
      </c>
      <c r="L133" s="9">
        <v>5</v>
      </c>
      <c r="M133" s="1" t="s">
        <v>677</v>
      </c>
      <c r="N133" s="6">
        <v>217</v>
      </c>
      <c r="O133" s="89" t="s">
        <v>481</v>
      </c>
    </row>
    <row r="134" spans="1:15" ht="13.5">
      <c r="A134" s="1">
        <v>131</v>
      </c>
      <c r="B134" s="1" t="s">
        <v>482</v>
      </c>
      <c r="C134" s="1" t="s">
        <v>478</v>
      </c>
      <c r="D134" s="5">
        <v>17</v>
      </c>
      <c r="E134" s="2" t="s">
        <v>671</v>
      </c>
      <c r="F134" s="2" t="s">
        <v>467</v>
      </c>
      <c r="G134" s="5" t="s">
        <v>211</v>
      </c>
      <c r="H134" s="5" t="s">
        <v>675</v>
      </c>
      <c r="I134" s="1">
        <v>82500</v>
      </c>
      <c r="J134" s="1">
        <v>3750</v>
      </c>
      <c r="K134" s="1">
        <v>15300</v>
      </c>
      <c r="L134" s="9">
        <v>5</v>
      </c>
      <c r="M134" s="1" t="s">
        <v>677</v>
      </c>
      <c r="N134" s="6">
        <v>217</v>
      </c>
      <c r="O134" s="89" t="s">
        <v>483</v>
      </c>
    </row>
    <row r="135" spans="1:15" ht="13.5">
      <c r="A135" s="1">
        <v>132</v>
      </c>
      <c r="B135" s="1" t="s">
        <v>484</v>
      </c>
      <c r="C135" s="1" t="s">
        <v>478</v>
      </c>
      <c r="D135" s="5">
        <v>17</v>
      </c>
      <c r="E135" s="2" t="s">
        <v>671</v>
      </c>
      <c r="F135" s="2" t="s">
        <v>467</v>
      </c>
      <c r="G135" s="5" t="s">
        <v>211</v>
      </c>
      <c r="H135" s="5" t="s">
        <v>675</v>
      </c>
      <c r="I135" s="1">
        <v>110000</v>
      </c>
      <c r="J135" s="1">
        <v>5000</v>
      </c>
      <c r="K135" s="1">
        <v>20400</v>
      </c>
      <c r="L135" s="9">
        <v>5</v>
      </c>
      <c r="M135" s="1" t="s">
        <v>677</v>
      </c>
      <c r="N135" s="6">
        <v>217</v>
      </c>
      <c r="O135" s="89" t="s">
        <v>485</v>
      </c>
    </row>
    <row r="136" spans="1:15" ht="13.5">
      <c r="A136" s="1">
        <v>133</v>
      </c>
      <c r="B136" s="1" t="s">
        <v>486</v>
      </c>
      <c r="C136" s="1" t="s">
        <v>478</v>
      </c>
      <c r="D136" s="5">
        <v>17</v>
      </c>
      <c r="E136" s="2" t="s">
        <v>671</v>
      </c>
      <c r="F136" s="2" t="s">
        <v>467</v>
      </c>
      <c r="G136" s="5" t="s">
        <v>211</v>
      </c>
      <c r="H136" s="5" t="s">
        <v>675</v>
      </c>
      <c r="I136" s="1">
        <v>137500</v>
      </c>
      <c r="J136" s="1">
        <v>6250</v>
      </c>
      <c r="K136" s="1">
        <v>25500</v>
      </c>
      <c r="L136" s="9">
        <v>5</v>
      </c>
      <c r="M136" s="1" t="s">
        <v>677</v>
      </c>
      <c r="N136" s="6">
        <v>217</v>
      </c>
      <c r="O136" s="89" t="s">
        <v>487</v>
      </c>
    </row>
    <row r="137" spans="1:15" ht="13.5">
      <c r="A137" s="1">
        <v>134</v>
      </c>
      <c r="B137" s="1" t="s">
        <v>488</v>
      </c>
      <c r="C137" s="1" t="s">
        <v>489</v>
      </c>
      <c r="D137" s="5">
        <v>17</v>
      </c>
      <c r="E137" s="2" t="s">
        <v>386</v>
      </c>
      <c r="F137" s="2" t="s">
        <v>490</v>
      </c>
      <c r="G137" s="5" t="s">
        <v>211</v>
      </c>
      <c r="H137" s="5" t="s">
        <v>675</v>
      </c>
      <c r="I137" s="1">
        <v>27500</v>
      </c>
      <c r="J137" s="1">
        <v>1250</v>
      </c>
      <c r="K137" s="1">
        <v>5100</v>
      </c>
      <c r="L137" s="9">
        <v>5</v>
      </c>
      <c r="M137" s="1" t="s">
        <v>677</v>
      </c>
      <c r="N137" s="6">
        <v>217</v>
      </c>
      <c r="O137" s="89" t="s">
        <v>491</v>
      </c>
    </row>
    <row r="138" spans="1:15" ht="13.5">
      <c r="A138" s="1">
        <v>135</v>
      </c>
      <c r="B138" s="1" t="s">
        <v>492</v>
      </c>
      <c r="C138" s="1" t="s">
        <v>489</v>
      </c>
      <c r="D138" s="5">
        <v>17</v>
      </c>
      <c r="E138" s="2" t="s">
        <v>386</v>
      </c>
      <c r="F138" s="2" t="s">
        <v>490</v>
      </c>
      <c r="G138" s="5" t="s">
        <v>211</v>
      </c>
      <c r="H138" s="5" t="s">
        <v>675</v>
      </c>
      <c r="I138" s="1">
        <v>55000</v>
      </c>
      <c r="J138" s="1">
        <v>2500</v>
      </c>
      <c r="K138" s="1">
        <v>10200</v>
      </c>
      <c r="L138" s="9">
        <v>5</v>
      </c>
      <c r="M138" s="1" t="s">
        <v>677</v>
      </c>
      <c r="N138" s="6">
        <v>217</v>
      </c>
      <c r="O138" s="89" t="s">
        <v>493</v>
      </c>
    </row>
    <row r="139" spans="1:15" ht="13.5">
      <c r="A139" s="1">
        <v>136</v>
      </c>
      <c r="B139" s="1" t="s">
        <v>494</v>
      </c>
      <c r="C139" s="1" t="s">
        <v>489</v>
      </c>
      <c r="D139" s="5">
        <v>17</v>
      </c>
      <c r="E139" s="2" t="s">
        <v>386</v>
      </c>
      <c r="F139" s="2" t="s">
        <v>490</v>
      </c>
      <c r="G139" s="5" t="s">
        <v>211</v>
      </c>
      <c r="H139" s="5" t="s">
        <v>675</v>
      </c>
      <c r="I139" s="1">
        <v>82500</v>
      </c>
      <c r="J139" s="1">
        <v>3750</v>
      </c>
      <c r="K139" s="1">
        <v>15300</v>
      </c>
      <c r="L139" s="9">
        <v>5</v>
      </c>
      <c r="M139" s="1" t="s">
        <v>677</v>
      </c>
      <c r="N139" s="6">
        <v>217</v>
      </c>
      <c r="O139" s="89" t="s">
        <v>495</v>
      </c>
    </row>
    <row r="140" spans="1:15" ht="13.5">
      <c r="A140" s="1">
        <v>137</v>
      </c>
      <c r="B140" s="1" t="s">
        <v>496</v>
      </c>
      <c r="C140" s="1" t="s">
        <v>489</v>
      </c>
      <c r="D140" s="5">
        <v>17</v>
      </c>
      <c r="E140" s="2" t="s">
        <v>386</v>
      </c>
      <c r="F140" s="2" t="s">
        <v>490</v>
      </c>
      <c r="G140" s="5" t="s">
        <v>211</v>
      </c>
      <c r="H140" s="5" t="s">
        <v>675</v>
      </c>
      <c r="I140" s="1">
        <v>110000</v>
      </c>
      <c r="J140" s="1">
        <v>5000</v>
      </c>
      <c r="K140" s="1">
        <v>20400</v>
      </c>
      <c r="L140" s="9">
        <v>5</v>
      </c>
      <c r="M140" s="1" t="s">
        <v>677</v>
      </c>
      <c r="N140" s="6">
        <v>217</v>
      </c>
      <c r="O140" s="89" t="s">
        <v>497</v>
      </c>
    </row>
    <row r="141" spans="1:15" ht="13.5">
      <c r="A141" s="1">
        <v>138</v>
      </c>
      <c r="B141" s="1" t="s">
        <v>498</v>
      </c>
      <c r="C141" s="1" t="s">
        <v>489</v>
      </c>
      <c r="D141" s="5">
        <v>17</v>
      </c>
      <c r="E141" s="2" t="s">
        <v>386</v>
      </c>
      <c r="F141" s="2" t="s">
        <v>490</v>
      </c>
      <c r="G141" s="5" t="s">
        <v>211</v>
      </c>
      <c r="H141" s="5" t="s">
        <v>675</v>
      </c>
      <c r="I141" s="1">
        <v>137500</v>
      </c>
      <c r="J141" s="1">
        <v>6250</v>
      </c>
      <c r="K141" s="1">
        <v>25500</v>
      </c>
      <c r="L141" s="9">
        <v>5</v>
      </c>
      <c r="M141" s="1" t="s">
        <v>677</v>
      </c>
      <c r="N141" s="6">
        <v>217</v>
      </c>
      <c r="O141" s="89" t="s">
        <v>499</v>
      </c>
    </row>
    <row r="142" spans="1:15" ht="13.5">
      <c r="A142" s="1">
        <v>139</v>
      </c>
      <c r="B142" s="1" t="s">
        <v>500</v>
      </c>
      <c r="C142" s="1" t="s">
        <v>501</v>
      </c>
      <c r="D142" s="5">
        <v>7</v>
      </c>
      <c r="E142" s="2" t="s">
        <v>381</v>
      </c>
      <c r="F142" s="2" t="s">
        <v>502</v>
      </c>
      <c r="G142" s="5" t="s">
        <v>694</v>
      </c>
      <c r="H142" s="5" t="s">
        <v>675</v>
      </c>
      <c r="I142" s="1">
        <v>30000</v>
      </c>
      <c r="J142" s="1">
        <f aca="true" t="shared" si="4" ref="J142:J205">I142/2</f>
        <v>15000</v>
      </c>
      <c r="K142" s="1">
        <f aca="true" t="shared" si="5" ref="K142:K205">I142/25</f>
        <v>1200</v>
      </c>
      <c r="L142" s="9">
        <v>10</v>
      </c>
      <c r="M142" s="1" t="s">
        <v>1391</v>
      </c>
      <c r="N142" s="6">
        <v>217</v>
      </c>
      <c r="O142" s="89" t="s">
        <v>503</v>
      </c>
    </row>
    <row r="143" spans="1:15" ht="13.5">
      <c r="A143" s="1">
        <v>140</v>
      </c>
      <c r="B143" s="1" t="s">
        <v>504</v>
      </c>
      <c r="C143" s="1" t="s">
        <v>505</v>
      </c>
      <c r="D143" s="5">
        <v>10</v>
      </c>
      <c r="E143" s="2" t="s">
        <v>506</v>
      </c>
      <c r="F143" s="2" t="s">
        <v>507</v>
      </c>
      <c r="G143" s="5" t="s">
        <v>740</v>
      </c>
      <c r="H143" s="5" t="s">
        <v>160</v>
      </c>
      <c r="I143" s="1">
        <v>5800</v>
      </c>
      <c r="J143" s="1">
        <f t="shared" si="4"/>
        <v>2900</v>
      </c>
      <c r="K143" s="1">
        <f t="shared" si="5"/>
        <v>232</v>
      </c>
      <c r="L143" s="9" t="s">
        <v>1387</v>
      </c>
      <c r="M143" s="1" t="s">
        <v>1388</v>
      </c>
      <c r="N143" s="6">
        <v>217</v>
      </c>
      <c r="O143" s="89" t="s">
        <v>508</v>
      </c>
    </row>
    <row r="144" spans="1:15" ht="13.5">
      <c r="A144" s="1">
        <v>141</v>
      </c>
      <c r="B144" s="1" t="s">
        <v>509</v>
      </c>
      <c r="C144" s="1" t="s">
        <v>505</v>
      </c>
      <c r="D144" s="5">
        <v>10</v>
      </c>
      <c r="E144" s="2" t="s">
        <v>510</v>
      </c>
      <c r="F144" s="2" t="s">
        <v>506</v>
      </c>
      <c r="G144" s="5" t="s">
        <v>740</v>
      </c>
      <c r="H144" s="5" t="s">
        <v>160</v>
      </c>
      <c r="I144" s="1">
        <v>5800</v>
      </c>
      <c r="J144" s="1">
        <f t="shared" si="4"/>
        <v>2900</v>
      </c>
      <c r="K144" s="1">
        <f t="shared" si="5"/>
        <v>232</v>
      </c>
      <c r="L144" s="9" t="s">
        <v>1392</v>
      </c>
      <c r="M144" s="1" t="s">
        <v>1389</v>
      </c>
      <c r="N144" s="6">
        <v>217</v>
      </c>
      <c r="O144" s="89" t="s">
        <v>508</v>
      </c>
    </row>
    <row r="145" spans="1:15" ht="13.5">
      <c r="A145" s="1">
        <v>142</v>
      </c>
      <c r="B145" s="1" t="s">
        <v>511</v>
      </c>
      <c r="C145" s="1" t="s">
        <v>512</v>
      </c>
      <c r="D145" s="5">
        <v>7</v>
      </c>
      <c r="E145" s="2" t="s">
        <v>344</v>
      </c>
      <c r="F145" s="2" t="s">
        <v>513</v>
      </c>
      <c r="G145" s="5" t="s">
        <v>740</v>
      </c>
      <c r="H145" s="5" t="s">
        <v>767</v>
      </c>
      <c r="I145" s="1">
        <v>19000</v>
      </c>
      <c r="J145" s="1">
        <f t="shared" si="4"/>
        <v>9500</v>
      </c>
      <c r="K145" s="1">
        <f t="shared" si="5"/>
        <v>760</v>
      </c>
      <c r="L145" s="9" t="s">
        <v>1392</v>
      </c>
      <c r="M145" s="1" t="s">
        <v>1389</v>
      </c>
      <c r="N145" s="6">
        <v>217</v>
      </c>
      <c r="O145" s="89" t="s">
        <v>514</v>
      </c>
    </row>
    <row r="146" spans="1:15" ht="13.5">
      <c r="A146" s="1">
        <v>143</v>
      </c>
      <c r="B146" s="1" t="s">
        <v>515</v>
      </c>
      <c r="C146" s="1" t="s">
        <v>516</v>
      </c>
      <c r="D146" s="5">
        <v>11</v>
      </c>
      <c r="E146" s="2" t="s">
        <v>188</v>
      </c>
      <c r="F146" s="2" t="s">
        <v>517</v>
      </c>
      <c r="G146" s="5" t="s">
        <v>211</v>
      </c>
      <c r="H146" s="5" t="s">
        <v>767</v>
      </c>
      <c r="I146" s="1">
        <v>1650</v>
      </c>
      <c r="J146" s="1">
        <f t="shared" si="4"/>
        <v>825</v>
      </c>
      <c r="K146" s="1">
        <f t="shared" si="5"/>
        <v>66</v>
      </c>
      <c r="L146" s="9">
        <v>2</v>
      </c>
      <c r="M146" s="1" t="s">
        <v>1393</v>
      </c>
      <c r="N146" s="6" t="s">
        <v>634</v>
      </c>
      <c r="O146" s="89" t="s">
        <v>518</v>
      </c>
    </row>
    <row r="147" spans="1:15" ht="13.5">
      <c r="A147" s="1">
        <v>144</v>
      </c>
      <c r="B147" s="1" t="s">
        <v>519</v>
      </c>
      <c r="C147" s="1" t="s">
        <v>516</v>
      </c>
      <c r="D147" s="5">
        <v>11</v>
      </c>
      <c r="E147" s="2" t="s">
        <v>188</v>
      </c>
      <c r="F147" s="2" t="s">
        <v>517</v>
      </c>
      <c r="G147" s="5" t="s">
        <v>211</v>
      </c>
      <c r="H147" s="5" t="s">
        <v>767</v>
      </c>
      <c r="I147" s="1">
        <v>2700</v>
      </c>
      <c r="J147" s="1">
        <f t="shared" si="4"/>
        <v>1350</v>
      </c>
      <c r="K147" s="1">
        <f t="shared" si="5"/>
        <v>108</v>
      </c>
      <c r="L147" s="9">
        <v>2</v>
      </c>
      <c r="M147" s="1" t="s">
        <v>769</v>
      </c>
      <c r="N147" s="6" t="s">
        <v>634</v>
      </c>
      <c r="O147" s="89" t="s">
        <v>520</v>
      </c>
    </row>
    <row r="148" spans="1:15" ht="13.5">
      <c r="A148" s="1">
        <v>145</v>
      </c>
      <c r="B148" s="1" t="s">
        <v>521</v>
      </c>
      <c r="C148" s="1" t="s">
        <v>516</v>
      </c>
      <c r="D148" s="5">
        <v>11</v>
      </c>
      <c r="E148" s="2" t="s">
        <v>188</v>
      </c>
      <c r="F148" s="2" t="s">
        <v>517</v>
      </c>
      <c r="G148" s="5" t="s">
        <v>211</v>
      </c>
      <c r="H148" s="5" t="s">
        <v>767</v>
      </c>
      <c r="I148" s="1">
        <v>4350</v>
      </c>
      <c r="J148" s="1">
        <f t="shared" si="4"/>
        <v>2175</v>
      </c>
      <c r="K148" s="1">
        <f t="shared" si="5"/>
        <v>174</v>
      </c>
      <c r="L148" s="9">
        <v>2</v>
      </c>
      <c r="M148" s="1" t="s">
        <v>769</v>
      </c>
      <c r="N148" s="6" t="s">
        <v>634</v>
      </c>
      <c r="O148" s="89" t="s">
        <v>522</v>
      </c>
    </row>
    <row r="149" spans="1:15" ht="13.5">
      <c r="A149" s="1">
        <v>146</v>
      </c>
      <c r="B149" s="1" t="s">
        <v>523</v>
      </c>
      <c r="C149" s="1" t="s">
        <v>516</v>
      </c>
      <c r="D149" s="5">
        <v>11</v>
      </c>
      <c r="E149" s="2" t="s">
        <v>188</v>
      </c>
      <c r="F149" s="2" t="s">
        <v>517</v>
      </c>
      <c r="G149" s="5" t="s">
        <v>211</v>
      </c>
      <c r="H149" s="5" t="s">
        <v>767</v>
      </c>
      <c r="I149" s="1">
        <v>5400</v>
      </c>
      <c r="J149" s="1">
        <f t="shared" si="4"/>
        <v>2700</v>
      </c>
      <c r="K149" s="1">
        <f t="shared" si="5"/>
        <v>216</v>
      </c>
      <c r="L149" s="9">
        <v>2</v>
      </c>
      <c r="M149" s="1" t="s">
        <v>769</v>
      </c>
      <c r="N149" s="6" t="s">
        <v>634</v>
      </c>
      <c r="O149" s="89" t="s">
        <v>524</v>
      </c>
    </row>
    <row r="150" spans="1:15" ht="13.5">
      <c r="A150" s="1">
        <v>147</v>
      </c>
      <c r="B150" s="1" t="s">
        <v>525</v>
      </c>
      <c r="C150" s="1" t="s">
        <v>516</v>
      </c>
      <c r="D150" s="5">
        <v>11</v>
      </c>
      <c r="E150" s="2" t="s">
        <v>188</v>
      </c>
      <c r="F150" s="2" t="s">
        <v>517</v>
      </c>
      <c r="G150" s="5" t="s">
        <v>211</v>
      </c>
      <c r="H150" s="5" t="s">
        <v>767</v>
      </c>
      <c r="I150" s="1">
        <v>6150</v>
      </c>
      <c r="J150" s="1">
        <f t="shared" si="4"/>
        <v>3075</v>
      </c>
      <c r="K150" s="1">
        <f t="shared" si="5"/>
        <v>246</v>
      </c>
      <c r="L150" s="9">
        <v>2</v>
      </c>
      <c r="M150" s="1" t="s">
        <v>769</v>
      </c>
      <c r="N150" s="6" t="s">
        <v>634</v>
      </c>
      <c r="O150" s="89" t="s">
        <v>526</v>
      </c>
    </row>
    <row r="151" spans="1:15" ht="13.5">
      <c r="A151" s="1">
        <v>148</v>
      </c>
      <c r="B151" s="1" t="s">
        <v>527</v>
      </c>
      <c r="C151" s="1" t="s">
        <v>516</v>
      </c>
      <c r="D151" s="5">
        <v>11</v>
      </c>
      <c r="E151" s="2" t="s">
        <v>188</v>
      </c>
      <c r="F151" s="2" t="s">
        <v>517</v>
      </c>
      <c r="G151" s="5" t="s">
        <v>211</v>
      </c>
      <c r="H151" s="5" t="s">
        <v>767</v>
      </c>
      <c r="I151" s="1">
        <v>8100</v>
      </c>
      <c r="J151" s="1">
        <f t="shared" si="4"/>
        <v>4050</v>
      </c>
      <c r="K151" s="1">
        <f t="shared" si="5"/>
        <v>324</v>
      </c>
      <c r="L151" s="9">
        <v>2</v>
      </c>
      <c r="M151" s="1" t="s">
        <v>769</v>
      </c>
      <c r="N151" s="6" t="s">
        <v>634</v>
      </c>
      <c r="O151" s="89" t="s">
        <v>528</v>
      </c>
    </row>
    <row r="152" spans="1:15" ht="13.5">
      <c r="A152" s="1">
        <v>149</v>
      </c>
      <c r="B152" s="1" t="s">
        <v>0</v>
      </c>
      <c r="C152" s="1" t="s">
        <v>516</v>
      </c>
      <c r="D152" s="5">
        <v>11</v>
      </c>
      <c r="E152" s="2" t="s">
        <v>188</v>
      </c>
      <c r="F152" s="2" t="s">
        <v>517</v>
      </c>
      <c r="G152" s="5" t="s">
        <v>211</v>
      </c>
      <c r="H152" s="5" t="s">
        <v>767</v>
      </c>
      <c r="I152" s="1">
        <v>9150</v>
      </c>
      <c r="J152" s="1">
        <f t="shared" si="4"/>
        <v>4575</v>
      </c>
      <c r="K152" s="1">
        <f t="shared" si="5"/>
        <v>366</v>
      </c>
      <c r="L152" s="9">
        <v>2</v>
      </c>
      <c r="M152" s="1" t="s">
        <v>769</v>
      </c>
      <c r="N152" s="6" t="s">
        <v>634</v>
      </c>
      <c r="O152" s="89" t="s">
        <v>1</v>
      </c>
    </row>
    <row r="153" spans="1:15" ht="13.5">
      <c r="A153" s="1">
        <v>150</v>
      </c>
      <c r="B153" s="1" t="s">
        <v>2</v>
      </c>
      <c r="C153" s="1" t="s">
        <v>3</v>
      </c>
      <c r="D153" s="5">
        <v>17</v>
      </c>
      <c r="E153" s="2" t="s">
        <v>4</v>
      </c>
      <c r="F153" s="2" t="s">
        <v>5</v>
      </c>
      <c r="G153" s="5" t="s">
        <v>694</v>
      </c>
      <c r="H153" s="5" t="s">
        <v>767</v>
      </c>
      <c r="I153" s="1">
        <v>500</v>
      </c>
      <c r="J153" s="1">
        <f t="shared" si="4"/>
        <v>250</v>
      </c>
      <c r="K153" s="1">
        <f t="shared" si="5"/>
        <v>20</v>
      </c>
      <c r="L153" s="9" t="s">
        <v>1387</v>
      </c>
      <c r="M153" s="1" t="s">
        <v>1388</v>
      </c>
      <c r="N153" s="6">
        <v>218</v>
      </c>
      <c r="O153" s="90" t="s">
        <v>6</v>
      </c>
    </row>
    <row r="154" spans="1:15" ht="13.5">
      <c r="A154" s="1">
        <v>151</v>
      </c>
      <c r="B154" s="1" t="s">
        <v>7</v>
      </c>
      <c r="C154" s="1" t="s">
        <v>3</v>
      </c>
      <c r="D154" s="5">
        <v>17</v>
      </c>
      <c r="E154" s="2" t="s">
        <v>4</v>
      </c>
      <c r="F154" s="2" t="s">
        <v>8</v>
      </c>
      <c r="G154" s="5" t="s">
        <v>694</v>
      </c>
      <c r="H154" s="5" t="s">
        <v>767</v>
      </c>
      <c r="I154" s="1">
        <v>10000</v>
      </c>
      <c r="J154" s="1">
        <f t="shared" si="4"/>
        <v>5000</v>
      </c>
      <c r="K154" s="1">
        <f t="shared" si="5"/>
        <v>400</v>
      </c>
      <c r="L154" s="9" t="s">
        <v>1387</v>
      </c>
      <c r="M154" s="1" t="s">
        <v>1388</v>
      </c>
      <c r="N154" s="6">
        <v>218</v>
      </c>
      <c r="O154" s="90" t="s">
        <v>9</v>
      </c>
    </row>
    <row r="155" spans="1:15" ht="13.5">
      <c r="A155" s="1">
        <v>152</v>
      </c>
      <c r="B155" s="1" t="s">
        <v>10</v>
      </c>
      <c r="C155" s="1" t="s">
        <v>3</v>
      </c>
      <c r="D155" s="5">
        <v>17</v>
      </c>
      <c r="E155" s="2" t="s">
        <v>4</v>
      </c>
      <c r="F155" s="2" t="s">
        <v>4</v>
      </c>
      <c r="G155" s="5" t="s">
        <v>694</v>
      </c>
      <c r="H155" s="5" t="s">
        <v>767</v>
      </c>
      <c r="I155" s="1">
        <v>5000</v>
      </c>
      <c r="J155" s="1">
        <f t="shared" si="4"/>
        <v>2500</v>
      </c>
      <c r="K155" s="1">
        <f t="shared" si="5"/>
        <v>200</v>
      </c>
      <c r="L155" s="9" t="s">
        <v>1387</v>
      </c>
      <c r="M155" s="1" t="s">
        <v>1388</v>
      </c>
      <c r="N155" s="6">
        <v>218</v>
      </c>
      <c r="O155" s="90" t="s">
        <v>11</v>
      </c>
    </row>
    <row r="156" spans="1:15" ht="13.5">
      <c r="A156" s="1">
        <v>153</v>
      </c>
      <c r="B156" s="1" t="s">
        <v>12</v>
      </c>
      <c r="C156" s="1" t="s">
        <v>3</v>
      </c>
      <c r="D156" s="5">
        <v>17</v>
      </c>
      <c r="E156" s="2" t="s">
        <v>4</v>
      </c>
      <c r="F156" s="2" t="s">
        <v>13</v>
      </c>
      <c r="G156" s="5" t="s">
        <v>694</v>
      </c>
      <c r="H156" s="5" t="s">
        <v>767</v>
      </c>
      <c r="I156" s="1">
        <v>15000</v>
      </c>
      <c r="J156" s="1">
        <f t="shared" si="4"/>
        <v>7500</v>
      </c>
      <c r="K156" s="1">
        <f t="shared" si="5"/>
        <v>600</v>
      </c>
      <c r="L156" s="9" t="s">
        <v>1387</v>
      </c>
      <c r="M156" s="1" t="s">
        <v>1388</v>
      </c>
      <c r="N156" s="6">
        <v>218</v>
      </c>
      <c r="O156" s="90" t="s">
        <v>14</v>
      </c>
    </row>
    <row r="157" spans="1:15" ht="13.5">
      <c r="A157" s="1">
        <v>154</v>
      </c>
      <c r="B157" s="1" t="s">
        <v>15</v>
      </c>
      <c r="C157" s="1" t="s">
        <v>3</v>
      </c>
      <c r="D157" s="5">
        <v>17</v>
      </c>
      <c r="E157" s="2" t="s">
        <v>4</v>
      </c>
      <c r="F157" s="2" t="s">
        <v>16</v>
      </c>
      <c r="G157" s="5" t="s">
        <v>694</v>
      </c>
      <c r="H157" s="5" t="s">
        <v>767</v>
      </c>
      <c r="I157" s="1">
        <v>30000</v>
      </c>
      <c r="J157" s="1">
        <f t="shared" si="4"/>
        <v>15000</v>
      </c>
      <c r="K157" s="1">
        <f t="shared" si="5"/>
        <v>1200</v>
      </c>
      <c r="L157" s="9" t="s">
        <v>1387</v>
      </c>
      <c r="M157" s="1" t="s">
        <v>1388</v>
      </c>
      <c r="N157" s="6">
        <v>218</v>
      </c>
      <c r="O157" s="90" t="s">
        <v>17</v>
      </c>
    </row>
    <row r="158" spans="1:15" ht="13.5">
      <c r="A158" s="1">
        <v>155</v>
      </c>
      <c r="B158" s="1" t="s">
        <v>18</v>
      </c>
      <c r="C158" s="1" t="s">
        <v>3</v>
      </c>
      <c r="D158" s="5">
        <v>17</v>
      </c>
      <c r="E158" s="2" t="s">
        <v>4</v>
      </c>
      <c r="F158" s="2" t="s">
        <v>19</v>
      </c>
      <c r="G158" s="5" t="s">
        <v>694</v>
      </c>
      <c r="H158" s="5" t="s">
        <v>767</v>
      </c>
      <c r="I158" s="1">
        <v>50000</v>
      </c>
      <c r="J158" s="1">
        <f t="shared" si="4"/>
        <v>25000</v>
      </c>
      <c r="K158" s="1">
        <f t="shared" si="5"/>
        <v>2000</v>
      </c>
      <c r="L158" s="9" t="s">
        <v>1387</v>
      </c>
      <c r="M158" s="1" t="s">
        <v>1388</v>
      </c>
      <c r="N158" s="6">
        <v>218</v>
      </c>
      <c r="O158" s="90" t="s">
        <v>20</v>
      </c>
    </row>
    <row r="159" spans="1:15" ht="13.5">
      <c r="A159" s="1">
        <v>156</v>
      </c>
      <c r="B159" s="1" t="s">
        <v>21</v>
      </c>
      <c r="C159" s="1" t="s">
        <v>22</v>
      </c>
      <c r="D159" s="5">
        <v>15</v>
      </c>
      <c r="E159" s="2" t="s">
        <v>506</v>
      </c>
      <c r="F159" s="2" t="s">
        <v>23</v>
      </c>
      <c r="G159" s="5" t="s">
        <v>211</v>
      </c>
      <c r="H159" s="5" t="s">
        <v>675</v>
      </c>
      <c r="I159" s="1">
        <v>5500</v>
      </c>
      <c r="J159" s="1">
        <f t="shared" si="4"/>
        <v>2750</v>
      </c>
      <c r="K159" s="1">
        <f t="shared" si="5"/>
        <v>220</v>
      </c>
      <c r="L159" s="9" t="s">
        <v>1394</v>
      </c>
      <c r="M159" s="1" t="s">
        <v>1395</v>
      </c>
      <c r="N159" s="6">
        <v>218</v>
      </c>
      <c r="O159" s="89" t="s">
        <v>24</v>
      </c>
    </row>
    <row r="160" spans="1:15" ht="13.5">
      <c r="A160" s="1">
        <v>157</v>
      </c>
      <c r="B160" s="1" t="s">
        <v>25</v>
      </c>
      <c r="C160" s="1" t="s">
        <v>26</v>
      </c>
      <c r="D160" s="5">
        <v>5</v>
      </c>
      <c r="E160" s="2" t="s">
        <v>27</v>
      </c>
      <c r="F160" s="2" t="s">
        <v>28</v>
      </c>
      <c r="G160" s="5" t="s">
        <v>694</v>
      </c>
      <c r="H160" s="5" t="s">
        <v>675</v>
      </c>
      <c r="I160" s="1">
        <v>7500</v>
      </c>
      <c r="J160" s="1">
        <f t="shared" si="4"/>
        <v>3750</v>
      </c>
      <c r="K160" s="1">
        <f t="shared" si="5"/>
        <v>300</v>
      </c>
      <c r="L160" s="9">
        <v>5</v>
      </c>
      <c r="M160" s="1" t="s">
        <v>1384</v>
      </c>
      <c r="N160" s="6">
        <v>218</v>
      </c>
      <c r="O160" s="89" t="s">
        <v>29</v>
      </c>
    </row>
    <row r="161" spans="1:15" ht="13.5">
      <c r="A161" s="1">
        <v>158</v>
      </c>
      <c r="B161" s="1" t="s">
        <v>30</v>
      </c>
      <c r="C161" s="1" t="s">
        <v>31</v>
      </c>
      <c r="D161" s="5">
        <v>8</v>
      </c>
      <c r="E161" s="2" t="s">
        <v>188</v>
      </c>
      <c r="F161" s="2" t="s">
        <v>296</v>
      </c>
      <c r="G161" s="5" t="s">
        <v>740</v>
      </c>
      <c r="H161" s="5" t="s">
        <v>675</v>
      </c>
      <c r="I161" s="1">
        <v>15300</v>
      </c>
      <c r="J161" s="1">
        <f t="shared" si="4"/>
        <v>7650</v>
      </c>
      <c r="K161" s="1">
        <f t="shared" si="5"/>
        <v>612</v>
      </c>
      <c r="L161" s="9" t="s">
        <v>1396</v>
      </c>
      <c r="M161" s="1" t="s">
        <v>1397</v>
      </c>
      <c r="N161" s="6">
        <v>218</v>
      </c>
      <c r="O161" s="89" t="s">
        <v>32</v>
      </c>
    </row>
    <row r="162" spans="1:15" ht="13.5">
      <c r="A162" s="1">
        <v>159</v>
      </c>
      <c r="B162" s="1" t="s">
        <v>33</v>
      </c>
      <c r="C162" s="1" t="s">
        <v>34</v>
      </c>
      <c r="D162" s="5">
        <v>17</v>
      </c>
      <c r="E162" s="2" t="s">
        <v>35</v>
      </c>
      <c r="F162" s="2" t="s">
        <v>386</v>
      </c>
      <c r="G162" s="5" t="s">
        <v>674</v>
      </c>
      <c r="H162" s="5" t="s">
        <v>675</v>
      </c>
      <c r="I162" s="1">
        <v>1000</v>
      </c>
      <c r="J162" s="1">
        <f t="shared" si="4"/>
        <v>500</v>
      </c>
      <c r="K162" s="1">
        <f t="shared" si="5"/>
        <v>40</v>
      </c>
      <c r="L162" s="9" t="s">
        <v>1392</v>
      </c>
      <c r="M162" s="1" t="s">
        <v>1389</v>
      </c>
      <c r="N162" s="6">
        <v>218</v>
      </c>
      <c r="O162" s="89" t="s">
        <v>36</v>
      </c>
    </row>
    <row r="163" spans="1:15" ht="13.5">
      <c r="A163" s="1">
        <v>160</v>
      </c>
      <c r="B163" s="1" t="s">
        <v>37</v>
      </c>
      <c r="C163" s="1" t="s">
        <v>34</v>
      </c>
      <c r="D163" s="5">
        <v>17</v>
      </c>
      <c r="E163" s="2" t="s">
        <v>35</v>
      </c>
      <c r="F163" s="2" t="s">
        <v>386</v>
      </c>
      <c r="G163" s="5" t="s">
        <v>674</v>
      </c>
      <c r="H163" s="5" t="s">
        <v>675</v>
      </c>
      <c r="I163" s="1">
        <v>4000</v>
      </c>
      <c r="J163" s="1">
        <f t="shared" si="4"/>
        <v>2000</v>
      </c>
      <c r="K163" s="1">
        <f t="shared" si="5"/>
        <v>160</v>
      </c>
      <c r="L163" s="9" t="s">
        <v>1392</v>
      </c>
      <c r="M163" s="1" t="s">
        <v>1389</v>
      </c>
      <c r="N163" s="6">
        <v>218</v>
      </c>
      <c r="O163" s="89" t="s">
        <v>38</v>
      </c>
    </row>
    <row r="164" spans="1:15" ht="13.5">
      <c r="A164" s="1">
        <v>161</v>
      </c>
      <c r="B164" s="1" t="s">
        <v>39</v>
      </c>
      <c r="C164" s="1" t="s">
        <v>34</v>
      </c>
      <c r="D164" s="5">
        <v>17</v>
      </c>
      <c r="E164" s="2" t="s">
        <v>35</v>
      </c>
      <c r="F164" s="2" t="s">
        <v>386</v>
      </c>
      <c r="G164" s="5" t="s">
        <v>674</v>
      </c>
      <c r="H164" s="5" t="s">
        <v>675</v>
      </c>
      <c r="I164" s="1">
        <v>9000</v>
      </c>
      <c r="J164" s="1">
        <f t="shared" si="4"/>
        <v>4500</v>
      </c>
      <c r="K164" s="1">
        <f t="shared" si="5"/>
        <v>360</v>
      </c>
      <c r="L164" s="9" t="s">
        <v>1392</v>
      </c>
      <c r="M164" s="1" t="s">
        <v>1389</v>
      </c>
      <c r="N164" s="6">
        <v>218</v>
      </c>
      <c r="O164" s="89" t="s">
        <v>40</v>
      </c>
    </row>
    <row r="165" spans="1:15" ht="13.5">
      <c r="A165" s="1">
        <v>162</v>
      </c>
      <c r="B165" s="1" t="s">
        <v>41</v>
      </c>
      <c r="C165" s="1" t="s">
        <v>34</v>
      </c>
      <c r="D165" s="5">
        <v>17</v>
      </c>
      <c r="E165" s="2" t="s">
        <v>35</v>
      </c>
      <c r="F165" s="2" t="s">
        <v>386</v>
      </c>
      <c r="G165" s="5" t="s">
        <v>674</v>
      </c>
      <c r="H165" s="5" t="s">
        <v>675</v>
      </c>
      <c r="I165" s="1">
        <v>16000</v>
      </c>
      <c r="J165" s="1">
        <f t="shared" si="4"/>
        <v>8000</v>
      </c>
      <c r="K165" s="1">
        <f t="shared" si="5"/>
        <v>640</v>
      </c>
      <c r="L165" s="9" t="s">
        <v>1392</v>
      </c>
      <c r="M165" s="1" t="s">
        <v>1389</v>
      </c>
      <c r="N165" s="6">
        <v>218</v>
      </c>
      <c r="O165" s="89" t="s">
        <v>42</v>
      </c>
    </row>
    <row r="166" spans="1:15" ht="13.5">
      <c r="A166" s="1">
        <v>163</v>
      </c>
      <c r="B166" s="1" t="s">
        <v>43</v>
      </c>
      <c r="C166" s="1" t="s">
        <v>34</v>
      </c>
      <c r="D166" s="5">
        <v>17</v>
      </c>
      <c r="E166" s="2" t="s">
        <v>35</v>
      </c>
      <c r="F166" s="2" t="s">
        <v>386</v>
      </c>
      <c r="G166" s="5" t="s">
        <v>674</v>
      </c>
      <c r="H166" s="5" t="s">
        <v>675</v>
      </c>
      <c r="I166" s="1">
        <v>25000</v>
      </c>
      <c r="J166" s="1">
        <f t="shared" si="4"/>
        <v>12500</v>
      </c>
      <c r="K166" s="1">
        <f t="shared" si="5"/>
        <v>1000</v>
      </c>
      <c r="L166" s="9" t="s">
        <v>1392</v>
      </c>
      <c r="M166" s="1" t="s">
        <v>1389</v>
      </c>
      <c r="N166" s="6">
        <v>218</v>
      </c>
      <c r="O166" s="89" t="s">
        <v>44</v>
      </c>
    </row>
    <row r="167" spans="1:15" ht="13.5">
      <c r="A167" s="1">
        <v>164</v>
      </c>
      <c r="B167" s="1" t="s">
        <v>45</v>
      </c>
      <c r="C167" s="1" t="s">
        <v>34</v>
      </c>
      <c r="D167" s="5">
        <v>17</v>
      </c>
      <c r="E167" s="2" t="s">
        <v>35</v>
      </c>
      <c r="F167" s="2" t="s">
        <v>386</v>
      </c>
      <c r="G167" s="5" t="s">
        <v>674</v>
      </c>
      <c r="H167" s="5" t="s">
        <v>675</v>
      </c>
      <c r="I167" s="1">
        <v>36000</v>
      </c>
      <c r="J167" s="1">
        <f t="shared" si="4"/>
        <v>18000</v>
      </c>
      <c r="K167" s="1">
        <f t="shared" si="5"/>
        <v>1440</v>
      </c>
      <c r="L167" s="9" t="s">
        <v>1392</v>
      </c>
      <c r="M167" s="1" t="s">
        <v>1389</v>
      </c>
      <c r="N167" s="6">
        <v>218</v>
      </c>
      <c r="O167" s="89" t="s">
        <v>46</v>
      </c>
    </row>
    <row r="168" spans="1:15" ht="13.5">
      <c r="A168" s="1">
        <v>165</v>
      </c>
      <c r="B168" s="1" t="s">
        <v>47</v>
      </c>
      <c r="C168" s="1" t="s">
        <v>34</v>
      </c>
      <c r="D168" s="5">
        <v>17</v>
      </c>
      <c r="E168" s="2" t="s">
        <v>35</v>
      </c>
      <c r="F168" s="2" t="s">
        <v>386</v>
      </c>
      <c r="G168" s="5" t="s">
        <v>674</v>
      </c>
      <c r="H168" s="5" t="s">
        <v>675</v>
      </c>
      <c r="I168" s="1">
        <v>49000</v>
      </c>
      <c r="J168" s="1">
        <f t="shared" si="4"/>
        <v>24500</v>
      </c>
      <c r="K168" s="1">
        <f t="shared" si="5"/>
        <v>1960</v>
      </c>
      <c r="L168" s="9" t="s">
        <v>1392</v>
      </c>
      <c r="M168" s="1" t="s">
        <v>1389</v>
      </c>
      <c r="N168" s="6">
        <v>218</v>
      </c>
      <c r="O168" s="89" t="s">
        <v>48</v>
      </c>
    </row>
    <row r="169" spans="1:15" ht="13.5">
      <c r="A169" s="1">
        <v>166</v>
      </c>
      <c r="B169" s="1" t="s">
        <v>49</v>
      </c>
      <c r="C169" s="1" t="s">
        <v>34</v>
      </c>
      <c r="D169" s="5">
        <v>17</v>
      </c>
      <c r="E169" s="2" t="s">
        <v>35</v>
      </c>
      <c r="F169" s="2" t="s">
        <v>386</v>
      </c>
      <c r="G169" s="5" t="s">
        <v>674</v>
      </c>
      <c r="H169" s="5" t="s">
        <v>675</v>
      </c>
      <c r="I169" s="1">
        <v>64000</v>
      </c>
      <c r="J169" s="1">
        <f t="shared" si="4"/>
        <v>32000</v>
      </c>
      <c r="K169" s="1">
        <f t="shared" si="5"/>
        <v>2560</v>
      </c>
      <c r="L169" s="9" t="s">
        <v>1392</v>
      </c>
      <c r="M169" s="1" t="s">
        <v>1389</v>
      </c>
      <c r="N169" s="6">
        <v>218</v>
      </c>
      <c r="O169" s="89" t="s">
        <v>50</v>
      </c>
    </row>
    <row r="170" spans="1:15" ht="13.5">
      <c r="A170" s="1">
        <v>167</v>
      </c>
      <c r="B170" s="1" t="s">
        <v>51</v>
      </c>
      <c r="C170" s="1" t="s">
        <v>34</v>
      </c>
      <c r="D170" s="5">
        <v>17</v>
      </c>
      <c r="E170" s="2" t="s">
        <v>35</v>
      </c>
      <c r="F170" s="2" t="s">
        <v>386</v>
      </c>
      <c r="G170" s="5" t="s">
        <v>674</v>
      </c>
      <c r="H170" s="5" t="s">
        <v>675</v>
      </c>
      <c r="I170" s="1">
        <v>81000</v>
      </c>
      <c r="J170" s="1">
        <f t="shared" si="4"/>
        <v>40500</v>
      </c>
      <c r="K170" s="1">
        <f t="shared" si="5"/>
        <v>3240</v>
      </c>
      <c r="L170" s="9" t="s">
        <v>1392</v>
      </c>
      <c r="M170" s="1" t="s">
        <v>1389</v>
      </c>
      <c r="N170" s="6">
        <v>218</v>
      </c>
      <c r="O170" s="89" t="s">
        <v>52</v>
      </c>
    </row>
    <row r="171" spans="1:15" ht="13.5">
      <c r="A171" s="1">
        <v>168</v>
      </c>
      <c r="B171" s="1" t="s">
        <v>53</v>
      </c>
      <c r="C171" s="1" t="s">
        <v>34</v>
      </c>
      <c r="D171" s="5">
        <v>17</v>
      </c>
      <c r="E171" s="2" t="s">
        <v>35</v>
      </c>
      <c r="F171" s="2" t="s">
        <v>386</v>
      </c>
      <c r="G171" s="5" t="s">
        <v>674</v>
      </c>
      <c r="H171" s="5" t="s">
        <v>675</v>
      </c>
      <c r="I171" s="1">
        <v>70000</v>
      </c>
      <c r="J171" s="1">
        <f t="shared" si="4"/>
        <v>35000</v>
      </c>
      <c r="K171" s="1">
        <f t="shared" si="5"/>
        <v>2800</v>
      </c>
      <c r="L171" s="9" t="s">
        <v>1392</v>
      </c>
      <c r="M171" s="1" t="s">
        <v>1389</v>
      </c>
      <c r="N171" s="6">
        <v>218</v>
      </c>
      <c r="O171" s="89" t="s">
        <v>54</v>
      </c>
    </row>
    <row r="172" spans="1:15" ht="13.5">
      <c r="A172" s="1">
        <v>169</v>
      </c>
      <c r="B172" s="1" t="s">
        <v>55</v>
      </c>
      <c r="C172" s="1" t="s">
        <v>56</v>
      </c>
      <c r="D172" s="5">
        <v>2</v>
      </c>
      <c r="E172" s="2" t="s">
        <v>671</v>
      </c>
      <c r="F172" s="2" t="s">
        <v>57</v>
      </c>
      <c r="G172" s="5" t="s">
        <v>694</v>
      </c>
      <c r="H172" s="5" t="s">
        <v>675</v>
      </c>
      <c r="I172" s="1">
        <v>1150</v>
      </c>
      <c r="J172" s="1">
        <f t="shared" si="4"/>
        <v>575</v>
      </c>
      <c r="K172" s="1">
        <f t="shared" si="5"/>
        <v>46</v>
      </c>
      <c r="L172" s="9">
        <v>3</v>
      </c>
      <c r="M172" s="1" t="s">
        <v>1398</v>
      </c>
      <c r="N172" s="6" t="s">
        <v>635</v>
      </c>
      <c r="O172" s="89" t="s">
        <v>58</v>
      </c>
    </row>
    <row r="173" spans="1:15" ht="13.5">
      <c r="A173" s="1">
        <v>170</v>
      </c>
      <c r="B173" s="1" t="s">
        <v>59</v>
      </c>
      <c r="C173" s="1" t="s">
        <v>60</v>
      </c>
      <c r="D173" s="5">
        <v>2</v>
      </c>
      <c r="E173" s="2" t="s">
        <v>671</v>
      </c>
      <c r="F173" s="2" t="s">
        <v>61</v>
      </c>
      <c r="G173" s="5" t="s">
        <v>694</v>
      </c>
      <c r="H173" s="5" t="s">
        <v>675</v>
      </c>
      <c r="I173" s="1">
        <v>1800</v>
      </c>
      <c r="J173" s="1">
        <f t="shared" si="4"/>
        <v>900</v>
      </c>
      <c r="K173" s="1">
        <f t="shared" si="5"/>
        <v>72</v>
      </c>
      <c r="L173" s="9">
        <v>3</v>
      </c>
      <c r="M173" s="1" t="s">
        <v>1399</v>
      </c>
      <c r="N173" s="6">
        <v>219</v>
      </c>
      <c r="O173" s="89" t="s">
        <v>62</v>
      </c>
    </row>
    <row r="174" spans="1:15" ht="13.5">
      <c r="A174" s="1">
        <v>171</v>
      </c>
      <c r="B174" s="1" t="s">
        <v>611</v>
      </c>
      <c r="C174" s="1" t="s">
        <v>612</v>
      </c>
      <c r="D174" s="5">
        <v>6</v>
      </c>
      <c r="E174" s="2" t="s">
        <v>671</v>
      </c>
      <c r="F174" s="2" t="s">
        <v>613</v>
      </c>
      <c r="G174" s="5" t="s">
        <v>694</v>
      </c>
      <c r="H174" s="5" t="s">
        <v>675</v>
      </c>
      <c r="I174" s="1">
        <v>12000</v>
      </c>
      <c r="J174" s="1">
        <f t="shared" si="4"/>
        <v>6000</v>
      </c>
      <c r="K174" s="1">
        <f t="shared" si="5"/>
        <v>480</v>
      </c>
      <c r="L174" s="9">
        <v>3</v>
      </c>
      <c r="M174" s="1" t="s">
        <v>1400</v>
      </c>
      <c r="N174" s="6">
        <v>219</v>
      </c>
      <c r="O174" s="89" t="s">
        <v>614</v>
      </c>
    </row>
    <row r="175" spans="1:15" ht="13.5">
      <c r="A175" s="1">
        <v>172</v>
      </c>
      <c r="B175" s="1" t="s">
        <v>615</v>
      </c>
      <c r="C175" s="1" t="s">
        <v>616</v>
      </c>
      <c r="D175" s="5">
        <v>4</v>
      </c>
      <c r="E175" s="2" t="s">
        <v>672</v>
      </c>
      <c r="F175" s="2" t="s">
        <v>617</v>
      </c>
      <c r="G175" s="5" t="s">
        <v>694</v>
      </c>
      <c r="H175" s="5" t="s">
        <v>675</v>
      </c>
      <c r="I175" s="1">
        <v>6500</v>
      </c>
      <c r="J175" s="1">
        <f t="shared" si="4"/>
        <v>3250</v>
      </c>
      <c r="K175" s="1">
        <f t="shared" si="5"/>
        <v>260</v>
      </c>
      <c r="L175" s="9">
        <v>3</v>
      </c>
      <c r="M175" s="1" t="s">
        <v>1401</v>
      </c>
      <c r="N175" s="6">
        <v>219</v>
      </c>
      <c r="O175" s="89" t="s">
        <v>618</v>
      </c>
    </row>
    <row r="176" spans="1:15" ht="13.5">
      <c r="A176" s="1">
        <v>173</v>
      </c>
      <c r="B176" s="1" t="s">
        <v>619</v>
      </c>
      <c r="C176" s="1" t="s">
        <v>620</v>
      </c>
      <c r="D176" s="5">
        <v>2</v>
      </c>
      <c r="E176" s="2" t="s">
        <v>621</v>
      </c>
      <c r="F176" s="2" t="s">
        <v>622</v>
      </c>
      <c r="G176" s="5" t="s">
        <v>740</v>
      </c>
      <c r="H176" s="5" t="s">
        <v>346</v>
      </c>
      <c r="I176" s="1">
        <v>2000</v>
      </c>
      <c r="J176" s="1">
        <f t="shared" si="4"/>
        <v>1000</v>
      </c>
      <c r="K176" s="1">
        <f t="shared" si="5"/>
        <v>80</v>
      </c>
      <c r="L176" s="9" t="s">
        <v>1402</v>
      </c>
      <c r="M176" s="1" t="s">
        <v>1403</v>
      </c>
      <c r="N176" s="6">
        <v>219</v>
      </c>
      <c r="O176" s="89" t="s">
        <v>623</v>
      </c>
    </row>
    <row r="177" spans="1:15" ht="13.5">
      <c r="A177" s="1">
        <v>174</v>
      </c>
      <c r="B177" s="1" t="s">
        <v>624</v>
      </c>
      <c r="C177" s="1" t="s">
        <v>625</v>
      </c>
      <c r="D177" s="5">
        <v>3</v>
      </c>
      <c r="E177" s="2" t="s">
        <v>264</v>
      </c>
      <c r="F177" s="2" t="s">
        <v>626</v>
      </c>
      <c r="G177" s="5" t="s">
        <v>694</v>
      </c>
      <c r="H177" s="5" t="s">
        <v>675</v>
      </c>
      <c r="I177" s="1">
        <v>900</v>
      </c>
      <c r="J177" s="1">
        <f t="shared" si="4"/>
        <v>450</v>
      </c>
      <c r="K177" s="1">
        <f t="shared" si="5"/>
        <v>36</v>
      </c>
      <c r="L177" s="9" t="s">
        <v>1404</v>
      </c>
      <c r="M177" s="1" t="s">
        <v>1405</v>
      </c>
      <c r="N177" s="6">
        <v>219</v>
      </c>
      <c r="O177" s="89" t="s">
        <v>627</v>
      </c>
    </row>
    <row r="178" spans="1:15" ht="13.5">
      <c r="A178" s="1">
        <v>175</v>
      </c>
      <c r="B178" s="1" t="s">
        <v>628</v>
      </c>
      <c r="C178" s="1" t="s">
        <v>625</v>
      </c>
      <c r="D178" s="5">
        <v>5</v>
      </c>
      <c r="E178" s="2" t="s">
        <v>264</v>
      </c>
      <c r="F178" s="2" t="s">
        <v>629</v>
      </c>
      <c r="G178" s="5" t="s">
        <v>694</v>
      </c>
      <c r="H178" s="5" t="s">
        <v>675</v>
      </c>
      <c r="I178" s="1">
        <v>3000</v>
      </c>
      <c r="J178" s="1">
        <f t="shared" si="4"/>
        <v>1500</v>
      </c>
      <c r="K178" s="1">
        <f t="shared" si="5"/>
        <v>120</v>
      </c>
      <c r="L178" s="9" t="s">
        <v>1406</v>
      </c>
      <c r="M178" s="1" t="s">
        <v>1407</v>
      </c>
      <c r="N178" s="6">
        <v>219</v>
      </c>
      <c r="O178" s="89" t="s">
        <v>630</v>
      </c>
    </row>
    <row r="179" spans="1:15" ht="13.5">
      <c r="A179" s="1">
        <v>176</v>
      </c>
      <c r="B179" s="1" t="s">
        <v>631</v>
      </c>
      <c r="C179" s="1" t="s">
        <v>625</v>
      </c>
      <c r="D179" s="5">
        <v>9</v>
      </c>
      <c r="E179" s="2" t="s">
        <v>264</v>
      </c>
      <c r="F179" s="2" t="s">
        <v>632</v>
      </c>
      <c r="G179" s="5" t="s">
        <v>694</v>
      </c>
      <c r="H179" s="5" t="s">
        <v>675</v>
      </c>
      <c r="I179" s="1">
        <v>6300</v>
      </c>
      <c r="J179" s="1">
        <f t="shared" si="4"/>
        <v>3150</v>
      </c>
      <c r="K179" s="1">
        <f t="shared" si="5"/>
        <v>252</v>
      </c>
      <c r="L179" s="9" t="s">
        <v>1406</v>
      </c>
      <c r="M179" s="1" t="s">
        <v>1407</v>
      </c>
      <c r="N179" s="6">
        <v>219</v>
      </c>
      <c r="O179" s="89" t="s">
        <v>842</v>
      </c>
    </row>
    <row r="180" spans="1:15" ht="13.5">
      <c r="A180" s="1">
        <v>177</v>
      </c>
      <c r="B180" s="1" t="s">
        <v>843</v>
      </c>
      <c r="C180" s="1" t="s">
        <v>844</v>
      </c>
      <c r="D180" s="5">
        <v>9</v>
      </c>
      <c r="E180" s="2" t="s">
        <v>671</v>
      </c>
      <c r="F180" s="2" t="s">
        <v>845</v>
      </c>
      <c r="G180" s="5" t="s">
        <v>740</v>
      </c>
      <c r="H180" s="5" t="s">
        <v>675</v>
      </c>
      <c r="I180" s="1">
        <v>2500</v>
      </c>
      <c r="J180" s="1">
        <f t="shared" si="4"/>
        <v>1250</v>
      </c>
      <c r="K180" s="1">
        <f t="shared" si="5"/>
        <v>100</v>
      </c>
      <c r="L180" s="9">
        <v>15</v>
      </c>
      <c r="M180" s="1" t="s">
        <v>1407</v>
      </c>
      <c r="N180" s="6">
        <v>219</v>
      </c>
      <c r="O180" s="89" t="s">
        <v>846</v>
      </c>
    </row>
    <row r="181" spans="1:15" ht="13.5">
      <c r="A181" s="1">
        <v>178</v>
      </c>
      <c r="B181" s="1" t="s">
        <v>847</v>
      </c>
      <c r="C181" s="1" t="s">
        <v>844</v>
      </c>
      <c r="D181" s="5">
        <v>9</v>
      </c>
      <c r="E181" s="2" t="s">
        <v>671</v>
      </c>
      <c r="F181" s="2" t="s">
        <v>845</v>
      </c>
      <c r="G181" s="5" t="s">
        <v>740</v>
      </c>
      <c r="H181" s="5" t="s">
        <v>675</v>
      </c>
      <c r="I181" s="1">
        <v>5000</v>
      </c>
      <c r="J181" s="1">
        <f t="shared" si="4"/>
        <v>2500</v>
      </c>
      <c r="K181" s="1">
        <f t="shared" si="5"/>
        <v>200</v>
      </c>
      <c r="L181" s="9">
        <v>25</v>
      </c>
      <c r="M181" s="1" t="s">
        <v>1408</v>
      </c>
      <c r="N181" s="6">
        <v>219</v>
      </c>
      <c r="O181" s="89" t="s">
        <v>848</v>
      </c>
    </row>
    <row r="182" spans="1:15" ht="13.5">
      <c r="A182" s="1">
        <v>179</v>
      </c>
      <c r="B182" s="1" t="s">
        <v>849</v>
      </c>
      <c r="C182" s="1" t="s">
        <v>844</v>
      </c>
      <c r="D182" s="5">
        <v>9</v>
      </c>
      <c r="E182" s="2" t="s">
        <v>671</v>
      </c>
      <c r="F182" s="2" t="s">
        <v>845</v>
      </c>
      <c r="G182" s="5" t="s">
        <v>740</v>
      </c>
      <c r="H182" s="5" t="s">
        <v>675</v>
      </c>
      <c r="I182" s="1">
        <v>7400</v>
      </c>
      <c r="J182" s="1">
        <f t="shared" si="4"/>
        <v>3700</v>
      </c>
      <c r="K182" s="1">
        <f t="shared" si="5"/>
        <v>296</v>
      </c>
      <c r="L182" s="9">
        <v>35</v>
      </c>
      <c r="M182" s="1" t="s">
        <v>1408</v>
      </c>
      <c r="N182" s="6">
        <v>219</v>
      </c>
      <c r="O182" s="89" t="s">
        <v>850</v>
      </c>
    </row>
    <row r="183" spans="1:15" ht="13.5">
      <c r="A183" s="1">
        <v>180</v>
      </c>
      <c r="B183" s="1" t="s">
        <v>851</v>
      </c>
      <c r="C183" s="1" t="s">
        <v>844</v>
      </c>
      <c r="D183" s="5">
        <v>9</v>
      </c>
      <c r="E183" s="2" t="s">
        <v>671</v>
      </c>
      <c r="F183" s="2" t="s">
        <v>845</v>
      </c>
      <c r="G183" s="5" t="s">
        <v>740</v>
      </c>
      <c r="H183" s="5" t="s">
        <v>675</v>
      </c>
      <c r="I183" s="1">
        <v>10000</v>
      </c>
      <c r="J183" s="1">
        <f t="shared" si="4"/>
        <v>5000</v>
      </c>
      <c r="K183" s="1">
        <f t="shared" si="5"/>
        <v>400</v>
      </c>
      <c r="L183" s="9">
        <v>60</v>
      </c>
      <c r="M183" s="1" t="s">
        <v>1409</v>
      </c>
      <c r="N183" s="6">
        <v>219</v>
      </c>
      <c r="O183" s="89" t="s">
        <v>852</v>
      </c>
    </row>
    <row r="184" spans="1:15" ht="13.5">
      <c r="A184" s="1">
        <v>181</v>
      </c>
      <c r="B184" s="1" t="s">
        <v>853</v>
      </c>
      <c r="C184" s="1" t="s">
        <v>854</v>
      </c>
      <c r="D184" s="5">
        <v>9</v>
      </c>
      <c r="E184" s="2" t="s">
        <v>671</v>
      </c>
      <c r="F184" s="2" t="s">
        <v>855</v>
      </c>
      <c r="G184" s="5" t="s">
        <v>694</v>
      </c>
      <c r="H184" s="5" t="s">
        <v>767</v>
      </c>
      <c r="I184" s="1">
        <v>7200</v>
      </c>
      <c r="J184" s="1">
        <f t="shared" si="4"/>
        <v>3600</v>
      </c>
      <c r="K184" s="1">
        <f t="shared" si="5"/>
        <v>288</v>
      </c>
      <c r="L184" s="9">
        <v>2</v>
      </c>
      <c r="M184" s="1" t="s">
        <v>1409</v>
      </c>
      <c r="N184" s="6">
        <v>219</v>
      </c>
      <c r="O184" s="89" t="s">
        <v>856</v>
      </c>
    </row>
    <row r="185" spans="1:15" ht="13.5">
      <c r="A185" s="1">
        <v>182</v>
      </c>
      <c r="B185" s="1" t="s">
        <v>857</v>
      </c>
      <c r="C185" s="1" t="s">
        <v>858</v>
      </c>
      <c r="D185" s="5">
        <v>3</v>
      </c>
      <c r="E185" s="2" t="s">
        <v>671</v>
      </c>
      <c r="F185" s="2" t="s">
        <v>859</v>
      </c>
      <c r="G185" s="5" t="s">
        <v>694</v>
      </c>
      <c r="H185" s="5" t="s">
        <v>767</v>
      </c>
      <c r="I185" s="1">
        <v>1000</v>
      </c>
      <c r="J185" s="1">
        <f t="shared" si="4"/>
        <v>500</v>
      </c>
      <c r="K185" s="1">
        <f t="shared" si="5"/>
        <v>40</v>
      </c>
      <c r="L185" s="9">
        <v>2</v>
      </c>
      <c r="M185" s="1" t="s">
        <v>1395</v>
      </c>
      <c r="N185" s="6">
        <v>220</v>
      </c>
      <c r="O185" s="89" t="s">
        <v>860</v>
      </c>
    </row>
    <row r="186" spans="1:15" ht="13.5">
      <c r="A186" s="1">
        <v>183</v>
      </c>
      <c r="B186" s="1" t="s">
        <v>861</v>
      </c>
      <c r="C186" s="1" t="s">
        <v>862</v>
      </c>
      <c r="D186" s="5">
        <v>11</v>
      </c>
      <c r="E186" s="2" t="s">
        <v>671</v>
      </c>
      <c r="F186" s="2" t="s">
        <v>863</v>
      </c>
      <c r="G186" s="5" t="s">
        <v>211</v>
      </c>
      <c r="H186" s="5" t="s">
        <v>675</v>
      </c>
      <c r="I186" s="1">
        <v>2000</v>
      </c>
      <c r="J186" s="1">
        <f t="shared" si="4"/>
        <v>1000</v>
      </c>
      <c r="K186" s="1">
        <f t="shared" si="5"/>
        <v>80</v>
      </c>
      <c r="L186" s="9" t="s">
        <v>1410</v>
      </c>
      <c r="M186" s="1" t="s">
        <v>1411</v>
      </c>
      <c r="N186" s="6">
        <v>220</v>
      </c>
      <c r="O186" s="89" t="s">
        <v>864</v>
      </c>
    </row>
    <row r="187" spans="1:15" ht="13.5">
      <c r="A187" s="1">
        <v>184</v>
      </c>
      <c r="B187" s="1" t="s">
        <v>865</v>
      </c>
      <c r="C187" s="1" t="s">
        <v>866</v>
      </c>
      <c r="D187" s="5">
        <v>5</v>
      </c>
      <c r="E187" s="2" t="s">
        <v>867</v>
      </c>
      <c r="F187" s="2" t="s">
        <v>868</v>
      </c>
      <c r="G187" s="5" t="s">
        <v>740</v>
      </c>
      <c r="H187" s="5" t="s">
        <v>675</v>
      </c>
      <c r="I187" s="1">
        <v>2000</v>
      </c>
      <c r="J187" s="1">
        <f t="shared" si="4"/>
        <v>1000</v>
      </c>
      <c r="K187" s="1">
        <f t="shared" si="5"/>
        <v>80</v>
      </c>
      <c r="L187" s="9">
        <v>5</v>
      </c>
      <c r="M187" s="1" t="s">
        <v>1388</v>
      </c>
      <c r="N187" s="6">
        <v>220</v>
      </c>
      <c r="O187" s="89" t="s">
        <v>869</v>
      </c>
    </row>
    <row r="188" spans="1:15" ht="13.5">
      <c r="A188" s="1">
        <v>185</v>
      </c>
      <c r="B188" s="1" t="s">
        <v>870</v>
      </c>
      <c r="C188" s="1" t="s">
        <v>871</v>
      </c>
      <c r="D188" s="5">
        <v>11</v>
      </c>
      <c r="E188" s="2" t="s">
        <v>671</v>
      </c>
      <c r="F188" s="2" t="s">
        <v>872</v>
      </c>
      <c r="G188" s="5" t="s">
        <v>674</v>
      </c>
      <c r="H188" s="5" t="s">
        <v>675</v>
      </c>
      <c r="I188" s="1">
        <v>21000</v>
      </c>
      <c r="J188" s="1">
        <f t="shared" si="4"/>
        <v>10500</v>
      </c>
      <c r="K188" s="1">
        <f t="shared" si="5"/>
        <v>840</v>
      </c>
      <c r="L188" s="9" t="s">
        <v>688</v>
      </c>
      <c r="M188" s="1" t="s">
        <v>677</v>
      </c>
      <c r="N188" s="6">
        <v>220</v>
      </c>
      <c r="O188" s="89" t="s">
        <v>873</v>
      </c>
    </row>
    <row r="189" spans="1:15" ht="13.5">
      <c r="A189" s="1">
        <v>186</v>
      </c>
      <c r="B189" s="1" t="s">
        <v>874</v>
      </c>
      <c r="C189" s="1" t="s">
        <v>875</v>
      </c>
      <c r="D189" s="5">
        <v>11</v>
      </c>
      <c r="E189" s="2" t="s">
        <v>672</v>
      </c>
      <c r="F189" s="2" t="s">
        <v>876</v>
      </c>
      <c r="G189" s="5" t="s">
        <v>674</v>
      </c>
      <c r="H189" s="5" t="s">
        <v>675</v>
      </c>
      <c r="I189" s="1">
        <v>10000</v>
      </c>
      <c r="J189" s="1">
        <f t="shared" si="4"/>
        <v>5000</v>
      </c>
      <c r="K189" s="1">
        <f t="shared" si="5"/>
        <v>400</v>
      </c>
      <c r="L189" s="9" t="s">
        <v>1387</v>
      </c>
      <c r="M189" s="1" t="s">
        <v>1388</v>
      </c>
      <c r="N189" s="6">
        <v>220</v>
      </c>
      <c r="O189" s="89" t="s">
        <v>877</v>
      </c>
    </row>
    <row r="190" spans="1:15" ht="13.5">
      <c r="A190" s="1">
        <v>187</v>
      </c>
      <c r="B190" s="1" t="s">
        <v>878</v>
      </c>
      <c r="C190" s="1" t="s">
        <v>879</v>
      </c>
      <c r="D190" s="5">
        <v>11</v>
      </c>
      <c r="E190" s="2" t="s">
        <v>671</v>
      </c>
      <c r="F190" s="2" t="s">
        <v>872</v>
      </c>
      <c r="G190" s="5" t="s">
        <v>674</v>
      </c>
      <c r="H190" s="5" t="s">
        <v>675</v>
      </c>
      <c r="I190" s="1">
        <v>15500</v>
      </c>
      <c r="J190" s="1">
        <f t="shared" si="4"/>
        <v>7750</v>
      </c>
      <c r="K190" s="1">
        <f t="shared" si="5"/>
        <v>620</v>
      </c>
      <c r="L190" s="9" t="s">
        <v>1412</v>
      </c>
      <c r="M190" s="1" t="s">
        <v>1398</v>
      </c>
      <c r="N190" s="6">
        <v>220</v>
      </c>
      <c r="O190" s="89" t="s">
        <v>880</v>
      </c>
    </row>
    <row r="191" spans="1:15" ht="13.5">
      <c r="A191" s="1">
        <v>188</v>
      </c>
      <c r="B191" s="1" t="s">
        <v>881</v>
      </c>
      <c r="C191" s="1" t="s">
        <v>882</v>
      </c>
      <c r="D191" s="5">
        <v>15</v>
      </c>
      <c r="E191" s="2" t="s">
        <v>158</v>
      </c>
      <c r="F191" s="2" t="s">
        <v>883</v>
      </c>
      <c r="G191" s="5" t="s">
        <v>674</v>
      </c>
      <c r="H191" s="5" t="s">
        <v>675</v>
      </c>
      <c r="I191" s="1">
        <v>28500</v>
      </c>
      <c r="J191" s="1">
        <f t="shared" si="4"/>
        <v>14250</v>
      </c>
      <c r="K191" s="1">
        <f t="shared" si="5"/>
        <v>1140</v>
      </c>
      <c r="L191" s="9" t="s">
        <v>1402</v>
      </c>
      <c r="M191" s="1" t="s">
        <v>1403</v>
      </c>
      <c r="N191" s="6">
        <v>220</v>
      </c>
      <c r="O191" s="89" t="s">
        <v>884</v>
      </c>
    </row>
    <row r="192" spans="1:15" ht="13.5">
      <c r="A192" s="1">
        <v>189</v>
      </c>
      <c r="B192" s="1" t="s">
        <v>885</v>
      </c>
      <c r="C192" s="1" t="s">
        <v>886</v>
      </c>
      <c r="D192" s="5">
        <v>11</v>
      </c>
      <c r="E192" s="2" t="s">
        <v>188</v>
      </c>
      <c r="F192" s="2" t="s">
        <v>887</v>
      </c>
      <c r="G192" s="5" t="s">
        <v>674</v>
      </c>
      <c r="H192" s="5" t="s">
        <v>675</v>
      </c>
      <c r="I192" s="1">
        <v>16500</v>
      </c>
      <c r="J192" s="1">
        <f t="shared" si="4"/>
        <v>8250</v>
      </c>
      <c r="K192" s="1">
        <f t="shared" si="5"/>
        <v>660</v>
      </c>
      <c r="L192" s="9" t="s">
        <v>1413</v>
      </c>
      <c r="M192" s="1" t="s">
        <v>1414</v>
      </c>
      <c r="N192" s="6">
        <v>220</v>
      </c>
      <c r="O192" s="89" t="s">
        <v>888</v>
      </c>
    </row>
    <row r="193" spans="1:15" ht="13.5">
      <c r="A193" s="1">
        <v>190</v>
      </c>
      <c r="B193" s="1" t="s">
        <v>889</v>
      </c>
      <c r="C193" s="1" t="s">
        <v>890</v>
      </c>
      <c r="D193" s="5">
        <v>11</v>
      </c>
      <c r="E193" s="2" t="s">
        <v>671</v>
      </c>
      <c r="F193" s="2" t="s">
        <v>872</v>
      </c>
      <c r="G193" s="5" t="s">
        <v>674</v>
      </c>
      <c r="H193" s="5" t="s">
        <v>675</v>
      </c>
      <c r="I193" s="1">
        <v>9100</v>
      </c>
      <c r="J193" s="1">
        <f t="shared" si="4"/>
        <v>4550</v>
      </c>
      <c r="K193" s="1">
        <f t="shared" si="5"/>
        <v>364</v>
      </c>
      <c r="L193" s="9" t="s">
        <v>687</v>
      </c>
      <c r="M193" s="1" t="s">
        <v>676</v>
      </c>
      <c r="N193" s="6">
        <v>220</v>
      </c>
      <c r="O193" s="89" t="s">
        <v>891</v>
      </c>
    </row>
    <row r="194" spans="1:15" ht="13.5">
      <c r="A194" s="1">
        <v>191</v>
      </c>
      <c r="B194" s="1" t="s">
        <v>892</v>
      </c>
      <c r="C194" s="1" t="s">
        <v>893</v>
      </c>
      <c r="D194" s="5">
        <v>6</v>
      </c>
      <c r="E194" s="2" t="s">
        <v>671</v>
      </c>
      <c r="F194" s="2" t="s">
        <v>894</v>
      </c>
      <c r="G194" s="5" t="s">
        <v>674</v>
      </c>
      <c r="H194" s="5" t="s">
        <v>675</v>
      </c>
      <c r="I194" s="1">
        <v>3800</v>
      </c>
      <c r="J194" s="1">
        <f t="shared" si="4"/>
        <v>1900</v>
      </c>
      <c r="K194" s="1">
        <f t="shared" si="5"/>
        <v>152</v>
      </c>
      <c r="L194" s="9" t="s">
        <v>687</v>
      </c>
      <c r="M194" s="1" t="s">
        <v>676</v>
      </c>
      <c r="N194" s="6" t="s">
        <v>636</v>
      </c>
      <c r="O194" s="89" t="s">
        <v>895</v>
      </c>
    </row>
    <row r="195" spans="1:15" ht="13.5">
      <c r="A195" s="1">
        <v>192</v>
      </c>
      <c r="B195" s="1" t="s">
        <v>896</v>
      </c>
      <c r="C195" s="1" t="s">
        <v>897</v>
      </c>
      <c r="D195" s="5">
        <v>11</v>
      </c>
      <c r="E195" s="2" t="s">
        <v>188</v>
      </c>
      <c r="F195" s="2" t="s">
        <v>898</v>
      </c>
      <c r="G195" s="5" t="s">
        <v>674</v>
      </c>
      <c r="H195" s="5" t="s">
        <v>675</v>
      </c>
      <c r="I195" s="1">
        <v>10000</v>
      </c>
      <c r="J195" s="1">
        <f t="shared" si="4"/>
        <v>5000</v>
      </c>
      <c r="K195" s="1">
        <f t="shared" si="5"/>
        <v>400</v>
      </c>
      <c r="L195" s="9" t="s">
        <v>1415</v>
      </c>
      <c r="M195" s="1" t="s">
        <v>1384</v>
      </c>
      <c r="N195" s="6">
        <v>221</v>
      </c>
      <c r="O195" s="89" t="s">
        <v>899</v>
      </c>
    </row>
    <row r="196" spans="1:15" ht="13.5">
      <c r="A196" s="1">
        <v>193</v>
      </c>
      <c r="B196" s="1" t="s">
        <v>900</v>
      </c>
      <c r="C196" s="1" t="s">
        <v>901</v>
      </c>
      <c r="D196" s="5">
        <v>11</v>
      </c>
      <c r="E196" s="2" t="s">
        <v>671</v>
      </c>
      <c r="F196" s="2" t="s">
        <v>902</v>
      </c>
      <c r="G196" s="5" t="s">
        <v>674</v>
      </c>
      <c r="H196" s="5" t="s">
        <v>675</v>
      </c>
      <c r="I196" s="1">
        <v>17000</v>
      </c>
      <c r="J196" s="1">
        <f t="shared" si="4"/>
        <v>8500</v>
      </c>
      <c r="K196" s="1">
        <f t="shared" si="5"/>
        <v>680</v>
      </c>
      <c r="L196" s="9" t="s">
        <v>1416</v>
      </c>
      <c r="M196" s="1" t="s">
        <v>1417</v>
      </c>
      <c r="N196" s="6">
        <v>221</v>
      </c>
      <c r="O196" s="89" t="s">
        <v>903</v>
      </c>
    </row>
    <row r="197" spans="1:15" ht="13.5">
      <c r="A197" s="1">
        <v>194</v>
      </c>
      <c r="B197" s="1" t="s">
        <v>904</v>
      </c>
      <c r="C197" s="1" t="s">
        <v>905</v>
      </c>
      <c r="D197" s="5">
        <v>1</v>
      </c>
      <c r="E197" s="2" t="s">
        <v>867</v>
      </c>
      <c r="F197" s="2" t="s">
        <v>906</v>
      </c>
      <c r="G197" s="5" t="s">
        <v>740</v>
      </c>
      <c r="H197" s="5" t="s">
        <v>675</v>
      </c>
      <c r="I197" s="1">
        <v>1000</v>
      </c>
      <c r="J197" s="1">
        <f t="shared" si="4"/>
        <v>500</v>
      </c>
      <c r="K197" s="1">
        <f t="shared" si="5"/>
        <v>40</v>
      </c>
      <c r="L197" s="9" t="s">
        <v>1418</v>
      </c>
      <c r="M197" s="1" t="s">
        <v>1400</v>
      </c>
      <c r="N197" s="6">
        <v>221</v>
      </c>
      <c r="O197" s="89" t="s">
        <v>907</v>
      </c>
    </row>
    <row r="198" spans="1:15" ht="13.5">
      <c r="A198" s="1">
        <v>195</v>
      </c>
      <c r="B198" s="1" t="s">
        <v>908</v>
      </c>
      <c r="C198" s="1" t="s">
        <v>1419</v>
      </c>
      <c r="D198" s="5">
        <v>5</v>
      </c>
      <c r="E198" s="2" t="s">
        <v>278</v>
      </c>
      <c r="F198" s="2" t="s">
        <v>671</v>
      </c>
      <c r="G198" s="5" t="s">
        <v>740</v>
      </c>
      <c r="H198" s="5" t="s">
        <v>1420</v>
      </c>
      <c r="I198" s="1">
        <v>2000</v>
      </c>
      <c r="J198" s="1">
        <f t="shared" si="4"/>
        <v>1000</v>
      </c>
      <c r="K198" s="1">
        <f t="shared" si="5"/>
        <v>80</v>
      </c>
      <c r="L198" s="9">
        <v>1</v>
      </c>
      <c r="M198" s="1" t="s">
        <v>1395</v>
      </c>
      <c r="N198" s="6">
        <v>221</v>
      </c>
      <c r="O198" s="89" t="s">
        <v>909</v>
      </c>
    </row>
    <row r="199" spans="1:15" ht="13.5">
      <c r="A199" s="1">
        <v>196</v>
      </c>
      <c r="B199" s="1" t="s">
        <v>910</v>
      </c>
      <c r="C199" s="1" t="s">
        <v>911</v>
      </c>
      <c r="D199" s="5">
        <v>5</v>
      </c>
      <c r="E199" s="2" t="s">
        <v>671</v>
      </c>
      <c r="F199" s="2" t="s">
        <v>912</v>
      </c>
      <c r="G199" s="5" t="s">
        <v>740</v>
      </c>
      <c r="H199" s="5" t="s">
        <v>1421</v>
      </c>
      <c r="I199" s="1">
        <v>2500</v>
      </c>
      <c r="J199" s="1">
        <f t="shared" si="4"/>
        <v>1250</v>
      </c>
      <c r="K199" s="1">
        <f t="shared" si="5"/>
        <v>100</v>
      </c>
      <c r="L199" s="9">
        <v>1</v>
      </c>
      <c r="M199" s="1" t="s">
        <v>1422</v>
      </c>
      <c r="N199" s="6">
        <v>221</v>
      </c>
      <c r="O199" s="89" t="s">
        <v>913</v>
      </c>
    </row>
    <row r="200" spans="1:15" ht="13.5">
      <c r="A200" s="1">
        <v>197</v>
      </c>
      <c r="B200" s="1" t="s">
        <v>914</v>
      </c>
      <c r="C200" s="1" t="s">
        <v>915</v>
      </c>
      <c r="D200" s="5">
        <v>3</v>
      </c>
      <c r="E200" s="2" t="s">
        <v>158</v>
      </c>
      <c r="F200" s="2" t="s">
        <v>916</v>
      </c>
      <c r="G200" s="5" t="s">
        <v>740</v>
      </c>
      <c r="H200" s="5" t="s">
        <v>1423</v>
      </c>
      <c r="I200" s="1">
        <v>6000</v>
      </c>
      <c r="J200" s="1">
        <f t="shared" si="4"/>
        <v>3000</v>
      </c>
      <c r="K200" s="1">
        <f t="shared" si="5"/>
        <v>240</v>
      </c>
      <c r="L200" s="9">
        <v>1</v>
      </c>
      <c r="M200" s="1" t="s">
        <v>1424</v>
      </c>
      <c r="N200" s="6">
        <v>221</v>
      </c>
      <c r="O200" s="89" t="s">
        <v>917</v>
      </c>
    </row>
    <row r="201" spans="1:15" ht="13.5">
      <c r="A201" s="1">
        <v>198</v>
      </c>
      <c r="B201" s="1" t="s">
        <v>918</v>
      </c>
      <c r="C201" s="1" t="s">
        <v>919</v>
      </c>
      <c r="D201" s="5">
        <v>10</v>
      </c>
      <c r="E201" s="2" t="s">
        <v>920</v>
      </c>
      <c r="F201" s="2" t="s">
        <v>921</v>
      </c>
      <c r="G201" s="5" t="s">
        <v>674</v>
      </c>
      <c r="H201" s="5" t="s">
        <v>1425</v>
      </c>
      <c r="I201" s="1">
        <v>8000</v>
      </c>
      <c r="J201" s="1">
        <f t="shared" si="4"/>
        <v>4000</v>
      </c>
      <c r="K201" s="1">
        <f t="shared" si="5"/>
        <v>320</v>
      </c>
      <c r="L201" s="9">
        <v>1</v>
      </c>
      <c r="M201" s="1" t="s">
        <v>452</v>
      </c>
      <c r="N201" s="6">
        <v>221</v>
      </c>
      <c r="O201" s="89" t="s">
        <v>922</v>
      </c>
    </row>
    <row r="202" spans="1:15" ht="13.5">
      <c r="A202" s="1">
        <v>199</v>
      </c>
      <c r="B202" s="1" t="s">
        <v>923</v>
      </c>
      <c r="C202" s="1" t="s">
        <v>924</v>
      </c>
      <c r="D202" s="5">
        <v>3</v>
      </c>
      <c r="E202" s="2" t="s">
        <v>925</v>
      </c>
      <c r="F202" s="2" t="s">
        <v>926</v>
      </c>
      <c r="G202" s="5" t="s">
        <v>740</v>
      </c>
      <c r="H202" s="5" t="s">
        <v>1426</v>
      </c>
      <c r="I202" s="1">
        <v>7500</v>
      </c>
      <c r="J202" s="1">
        <f t="shared" si="4"/>
        <v>3750</v>
      </c>
      <c r="K202" s="1">
        <f t="shared" si="5"/>
        <v>300</v>
      </c>
      <c r="L202" s="9">
        <v>1</v>
      </c>
      <c r="M202" s="1" t="s">
        <v>1427</v>
      </c>
      <c r="N202" s="6">
        <v>221</v>
      </c>
      <c r="O202" s="89" t="s">
        <v>927</v>
      </c>
    </row>
    <row r="203" spans="1:15" ht="13.5">
      <c r="A203" s="1">
        <v>200</v>
      </c>
      <c r="B203" s="1" t="s">
        <v>928</v>
      </c>
      <c r="C203" s="1" t="s">
        <v>929</v>
      </c>
      <c r="D203" s="5">
        <v>6</v>
      </c>
      <c r="E203" s="2" t="s">
        <v>930</v>
      </c>
      <c r="F203" s="2" t="s">
        <v>931</v>
      </c>
      <c r="G203" s="5" t="s">
        <v>674</v>
      </c>
      <c r="H203" s="5" t="s">
        <v>675</v>
      </c>
      <c r="I203" s="1">
        <v>10500</v>
      </c>
      <c r="J203" s="1">
        <f t="shared" si="4"/>
        <v>5250</v>
      </c>
      <c r="K203" s="1">
        <f t="shared" si="5"/>
        <v>420</v>
      </c>
      <c r="L203" s="9">
        <v>4</v>
      </c>
      <c r="M203" s="1" t="s">
        <v>1400</v>
      </c>
      <c r="N203" s="6">
        <v>221</v>
      </c>
      <c r="O203" s="89" t="s">
        <v>932</v>
      </c>
    </row>
    <row r="204" spans="1:15" ht="13.5">
      <c r="A204" s="1">
        <v>201</v>
      </c>
      <c r="B204" s="1" t="s">
        <v>933</v>
      </c>
      <c r="C204" s="1" t="s">
        <v>934</v>
      </c>
      <c r="D204" s="5">
        <v>5</v>
      </c>
      <c r="E204" s="2" t="s">
        <v>188</v>
      </c>
      <c r="F204" s="2" t="s">
        <v>189</v>
      </c>
      <c r="G204" s="5" t="s">
        <v>674</v>
      </c>
      <c r="H204" s="5" t="s">
        <v>675</v>
      </c>
      <c r="I204" s="1">
        <v>15100</v>
      </c>
      <c r="J204" s="1">
        <f t="shared" si="4"/>
        <v>7550</v>
      </c>
      <c r="K204" s="1">
        <f t="shared" si="5"/>
        <v>604</v>
      </c>
      <c r="L204" s="9">
        <v>3</v>
      </c>
      <c r="M204" s="1" t="s">
        <v>1428</v>
      </c>
      <c r="N204" s="6">
        <v>221</v>
      </c>
      <c r="O204" s="89" t="s">
        <v>935</v>
      </c>
    </row>
    <row r="205" spans="1:15" ht="13.5">
      <c r="A205" s="1">
        <v>202</v>
      </c>
      <c r="B205" s="1" t="s">
        <v>936</v>
      </c>
      <c r="C205" s="1" t="s">
        <v>937</v>
      </c>
      <c r="D205" s="5">
        <v>4</v>
      </c>
      <c r="E205" s="2" t="s">
        <v>938</v>
      </c>
      <c r="F205" s="2" t="s">
        <v>1192</v>
      </c>
      <c r="G205" s="5" t="s">
        <v>740</v>
      </c>
      <c r="H205" s="5" t="s">
        <v>939</v>
      </c>
      <c r="I205" s="1">
        <v>5100</v>
      </c>
      <c r="J205" s="1">
        <f t="shared" si="4"/>
        <v>2550</v>
      </c>
      <c r="K205" s="1">
        <f t="shared" si="5"/>
        <v>204</v>
      </c>
      <c r="L205" s="9">
        <v>1</v>
      </c>
      <c r="M205" s="1" t="s">
        <v>1429</v>
      </c>
      <c r="N205" s="6">
        <v>221</v>
      </c>
      <c r="O205" s="89" t="s">
        <v>940</v>
      </c>
    </row>
    <row r="206" spans="1:15" ht="13.5">
      <c r="A206" s="1">
        <v>203</v>
      </c>
      <c r="B206" s="1" t="s">
        <v>941</v>
      </c>
      <c r="C206" s="1" t="s">
        <v>942</v>
      </c>
      <c r="D206" s="5">
        <v>7</v>
      </c>
      <c r="E206" s="2" t="s">
        <v>158</v>
      </c>
      <c r="F206" s="2" t="s">
        <v>943</v>
      </c>
      <c r="G206" s="5" t="s">
        <v>740</v>
      </c>
      <c r="H206" s="5" t="s">
        <v>944</v>
      </c>
      <c r="I206" s="1">
        <v>1000</v>
      </c>
      <c r="J206" s="1">
        <f aca="true" t="shared" si="6" ref="J206:J253">I206/2</f>
        <v>500</v>
      </c>
      <c r="K206" s="1">
        <f aca="true" t="shared" si="7" ref="K206:K253">I206/25</f>
        <v>40</v>
      </c>
      <c r="L206" s="9">
        <v>1</v>
      </c>
      <c r="M206" s="1" t="s">
        <v>1430</v>
      </c>
      <c r="N206" s="6">
        <v>221</v>
      </c>
      <c r="O206" s="89" t="s">
        <v>945</v>
      </c>
    </row>
    <row r="207" spans="1:15" ht="13.5">
      <c r="A207" s="1">
        <v>204</v>
      </c>
      <c r="B207" s="1" t="s">
        <v>946</v>
      </c>
      <c r="C207" s="1" t="s">
        <v>942</v>
      </c>
      <c r="D207" s="5">
        <v>7</v>
      </c>
      <c r="E207" s="2" t="s">
        <v>158</v>
      </c>
      <c r="F207" s="2" t="s">
        <v>943</v>
      </c>
      <c r="G207" s="5" t="s">
        <v>740</v>
      </c>
      <c r="H207" s="5" t="s">
        <v>944</v>
      </c>
      <c r="I207" s="1">
        <v>4000</v>
      </c>
      <c r="J207" s="1">
        <f t="shared" si="6"/>
        <v>2000</v>
      </c>
      <c r="K207" s="1">
        <f t="shared" si="7"/>
        <v>160</v>
      </c>
      <c r="L207" s="9">
        <v>1</v>
      </c>
      <c r="M207" s="1" t="s">
        <v>1389</v>
      </c>
      <c r="N207" s="6">
        <v>221</v>
      </c>
      <c r="O207" s="89" t="s">
        <v>947</v>
      </c>
    </row>
    <row r="208" spans="1:15" ht="13.5">
      <c r="A208" s="1">
        <v>205</v>
      </c>
      <c r="B208" s="1" t="s">
        <v>948</v>
      </c>
      <c r="C208" s="1" t="s">
        <v>942</v>
      </c>
      <c r="D208" s="5">
        <v>7</v>
      </c>
      <c r="E208" s="2" t="s">
        <v>158</v>
      </c>
      <c r="F208" s="2" t="s">
        <v>943</v>
      </c>
      <c r="G208" s="5" t="s">
        <v>740</v>
      </c>
      <c r="H208" s="5" t="s">
        <v>944</v>
      </c>
      <c r="I208" s="1">
        <v>9000</v>
      </c>
      <c r="J208" s="1">
        <f t="shared" si="6"/>
        <v>4500</v>
      </c>
      <c r="K208" s="1">
        <f t="shared" si="7"/>
        <v>360</v>
      </c>
      <c r="L208" s="9">
        <v>1</v>
      </c>
      <c r="M208" s="1" t="s">
        <v>1389</v>
      </c>
      <c r="N208" s="6">
        <v>221</v>
      </c>
      <c r="O208" s="89" t="s">
        <v>949</v>
      </c>
    </row>
    <row r="209" spans="1:15" ht="13.5">
      <c r="A209" s="1">
        <v>206</v>
      </c>
      <c r="B209" s="1" t="s">
        <v>950</v>
      </c>
      <c r="C209" s="1" t="s">
        <v>942</v>
      </c>
      <c r="D209" s="5">
        <v>8</v>
      </c>
      <c r="E209" s="2" t="s">
        <v>158</v>
      </c>
      <c r="F209" s="2" t="s">
        <v>943</v>
      </c>
      <c r="G209" s="5" t="s">
        <v>740</v>
      </c>
      <c r="H209" s="5" t="s">
        <v>944</v>
      </c>
      <c r="I209" s="1">
        <v>16000</v>
      </c>
      <c r="J209" s="1">
        <f t="shared" si="6"/>
        <v>8000</v>
      </c>
      <c r="K209" s="1">
        <f t="shared" si="7"/>
        <v>640</v>
      </c>
      <c r="L209" s="9">
        <v>1</v>
      </c>
      <c r="M209" s="1" t="s">
        <v>1389</v>
      </c>
      <c r="N209" s="6">
        <v>221</v>
      </c>
      <c r="O209" s="89" t="s">
        <v>951</v>
      </c>
    </row>
    <row r="210" spans="1:15" ht="13.5">
      <c r="A210" s="1">
        <v>207</v>
      </c>
      <c r="B210" s="1" t="s">
        <v>952</v>
      </c>
      <c r="C210" s="1" t="s">
        <v>942</v>
      </c>
      <c r="D210" s="5">
        <v>10</v>
      </c>
      <c r="E210" s="2" t="s">
        <v>158</v>
      </c>
      <c r="F210" s="2" t="s">
        <v>943</v>
      </c>
      <c r="G210" s="5" t="s">
        <v>740</v>
      </c>
      <c r="H210" s="5" t="s">
        <v>944</v>
      </c>
      <c r="I210" s="1">
        <v>25000</v>
      </c>
      <c r="J210" s="1">
        <f t="shared" si="6"/>
        <v>12500</v>
      </c>
      <c r="K210" s="1">
        <f t="shared" si="7"/>
        <v>1000</v>
      </c>
      <c r="L210" s="9">
        <v>1</v>
      </c>
      <c r="M210" s="1" t="s">
        <v>1389</v>
      </c>
      <c r="N210" s="6">
        <v>221</v>
      </c>
      <c r="O210" s="89" t="s">
        <v>953</v>
      </c>
    </row>
    <row r="211" spans="1:15" ht="13.5">
      <c r="A211" s="1">
        <v>208</v>
      </c>
      <c r="B211" s="1" t="s">
        <v>954</v>
      </c>
      <c r="C211" s="1" t="s">
        <v>942</v>
      </c>
      <c r="D211" s="5">
        <v>12</v>
      </c>
      <c r="E211" s="2" t="s">
        <v>158</v>
      </c>
      <c r="F211" s="2" t="s">
        <v>943</v>
      </c>
      <c r="G211" s="5" t="s">
        <v>740</v>
      </c>
      <c r="H211" s="5" t="s">
        <v>944</v>
      </c>
      <c r="I211" s="1">
        <v>36000</v>
      </c>
      <c r="J211" s="1">
        <f t="shared" si="6"/>
        <v>18000</v>
      </c>
      <c r="K211" s="1">
        <f t="shared" si="7"/>
        <v>1440</v>
      </c>
      <c r="L211" s="9">
        <v>1</v>
      </c>
      <c r="M211" s="1" t="s">
        <v>1389</v>
      </c>
      <c r="N211" s="6">
        <v>221</v>
      </c>
      <c r="O211" s="89" t="s">
        <v>955</v>
      </c>
    </row>
    <row r="212" spans="1:15" ht="13.5">
      <c r="A212" s="1">
        <v>209</v>
      </c>
      <c r="B212" s="1" t="s">
        <v>956</v>
      </c>
      <c r="C212" s="1" t="s">
        <v>942</v>
      </c>
      <c r="D212" s="5">
        <v>14</v>
      </c>
      <c r="E212" s="2" t="s">
        <v>158</v>
      </c>
      <c r="F212" s="2" t="s">
        <v>943</v>
      </c>
      <c r="G212" s="5" t="s">
        <v>740</v>
      </c>
      <c r="H212" s="5" t="s">
        <v>944</v>
      </c>
      <c r="I212" s="1">
        <v>49000</v>
      </c>
      <c r="J212" s="1">
        <f t="shared" si="6"/>
        <v>24500</v>
      </c>
      <c r="K212" s="1">
        <f t="shared" si="7"/>
        <v>1960</v>
      </c>
      <c r="L212" s="9">
        <v>1</v>
      </c>
      <c r="M212" s="1" t="s">
        <v>1389</v>
      </c>
      <c r="N212" s="6">
        <v>221</v>
      </c>
      <c r="O212" s="89" t="s">
        <v>957</v>
      </c>
    </row>
    <row r="213" spans="1:15" ht="13.5">
      <c r="A213" s="1">
        <v>210</v>
      </c>
      <c r="B213" s="1" t="s">
        <v>958</v>
      </c>
      <c r="C213" s="1" t="s">
        <v>942</v>
      </c>
      <c r="D213" s="5">
        <v>16</v>
      </c>
      <c r="E213" s="2" t="s">
        <v>158</v>
      </c>
      <c r="F213" s="2" t="s">
        <v>943</v>
      </c>
      <c r="G213" s="5" t="s">
        <v>740</v>
      </c>
      <c r="H213" s="5" t="s">
        <v>944</v>
      </c>
      <c r="I213" s="1">
        <v>64000</v>
      </c>
      <c r="J213" s="1">
        <f t="shared" si="6"/>
        <v>32000</v>
      </c>
      <c r="K213" s="1">
        <f t="shared" si="7"/>
        <v>2560</v>
      </c>
      <c r="L213" s="9">
        <v>1</v>
      </c>
      <c r="M213" s="1" t="s">
        <v>1389</v>
      </c>
      <c r="N213" s="6">
        <v>221</v>
      </c>
      <c r="O213" s="89" t="s">
        <v>959</v>
      </c>
    </row>
    <row r="214" spans="1:15" ht="13.5">
      <c r="A214" s="1">
        <v>211</v>
      </c>
      <c r="B214" s="1" t="s">
        <v>960</v>
      </c>
      <c r="C214" s="1" t="s">
        <v>961</v>
      </c>
      <c r="D214" s="5">
        <v>8</v>
      </c>
      <c r="E214" s="2" t="s">
        <v>381</v>
      </c>
      <c r="F214" s="2" t="s">
        <v>962</v>
      </c>
      <c r="G214" s="5" t="s">
        <v>740</v>
      </c>
      <c r="H214" s="5" t="s">
        <v>944</v>
      </c>
      <c r="I214" s="1">
        <v>4000</v>
      </c>
      <c r="J214" s="1">
        <f t="shared" si="6"/>
        <v>2000</v>
      </c>
      <c r="K214" s="1">
        <f t="shared" si="7"/>
        <v>160</v>
      </c>
      <c r="L214" s="9" t="s">
        <v>1387</v>
      </c>
      <c r="M214" s="1" t="s">
        <v>1388</v>
      </c>
      <c r="N214" s="6" t="s">
        <v>637</v>
      </c>
      <c r="O214" s="89" t="s">
        <v>963</v>
      </c>
    </row>
    <row r="215" spans="1:15" ht="13.5">
      <c r="A215" s="1">
        <v>212</v>
      </c>
      <c r="B215" s="1" t="s">
        <v>964</v>
      </c>
      <c r="C215" s="1" t="s">
        <v>961</v>
      </c>
      <c r="D215" s="5">
        <v>8</v>
      </c>
      <c r="E215" s="2" t="s">
        <v>381</v>
      </c>
      <c r="F215" s="2" t="s">
        <v>962</v>
      </c>
      <c r="G215" s="5" t="s">
        <v>740</v>
      </c>
      <c r="H215" s="5" t="s">
        <v>944</v>
      </c>
      <c r="I215" s="1">
        <v>16000</v>
      </c>
      <c r="J215" s="1">
        <f t="shared" si="6"/>
        <v>8000</v>
      </c>
      <c r="K215" s="1">
        <f t="shared" si="7"/>
        <v>640</v>
      </c>
      <c r="L215" s="9" t="s">
        <v>1387</v>
      </c>
      <c r="M215" s="1" t="s">
        <v>1388</v>
      </c>
      <c r="N215" s="6" t="s">
        <v>637</v>
      </c>
      <c r="O215" s="89" t="s">
        <v>965</v>
      </c>
    </row>
    <row r="216" spans="1:15" ht="13.5">
      <c r="A216" s="1">
        <v>213</v>
      </c>
      <c r="B216" s="1" t="s">
        <v>966</v>
      </c>
      <c r="C216" s="1" t="s">
        <v>961</v>
      </c>
      <c r="D216" s="5">
        <v>8</v>
      </c>
      <c r="E216" s="2" t="s">
        <v>381</v>
      </c>
      <c r="F216" s="2" t="s">
        <v>962</v>
      </c>
      <c r="G216" s="5" t="s">
        <v>740</v>
      </c>
      <c r="H216" s="5" t="s">
        <v>944</v>
      </c>
      <c r="I216" s="1">
        <v>36000</v>
      </c>
      <c r="J216" s="1">
        <f t="shared" si="6"/>
        <v>18000</v>
      </c>
      <c r="K216" s="1">
        <f t="shared" si="7"/>
        <v>1440</v>
      </c>
      <c r="L216" s="9" t="s">
        <v>1387</v>
      </c>
      <c r="M216" s="1" t="s">
        <v>1388</v>
      </c>
      <c r="N216" s="6" t="s">
        <v>637</v>
      </c>
      <c r="O216" s="89" t="s">
        <v>967</v>
      </c>
    </row>
    <row r="217" spans="1:15" ht="13.5">
      <c r="A217" s="1">
        <v>214</v>
      </c>
      <c r="B217" s="1" t="s">
        <v>968</v>
      </c>
      <c r="C217" s="1" t="s">
        <v>969</v>
      </c>
      <c r="D217" s="5">
        <v>13</v>
      </c>
      <c r="E217" s="2" t="s">
        <v>671</v>
      </c>
      <c r="F217" s="2" t="s">
        <v>377</v>
      </c>
      <c r="G217" s="5" t="s">
        <v>674</v>
      </c>
      <c r="H217" s="5" t="s">
        <v>675</v>
      </c>
      <c r="I217" s="1">
        <v>100000</v>
      </c>
      <c r="J217" s="1">
        <f t="shared" si="6"/>
        <v>50000</v>
      </c>
      <c r="K217" s="1">
        <f t="shared" si="7"/>
        <v>4000</v>
      </c>
      <c r="L217" s="9">
        <v>5</v>
      </c>
      <c r="M217" s="1" t="s">
        <v>1431</v>
      </c>
      <c r="N217" s="6">
        <v>222</v>
      </c>
      <c r="O217" s="89" t="s">
        <v>970</v>
      </c>
    </row>
    <row r="218" spans="1:15" ht="13.5">
      <c r="A218" s="1">
        <v>215</v>
      </c>
      <c r="B218" s="1" t="s">
        <v>971</v>
      </c>
      <c r="C218" s="1" t="s">
        <v>972</v>
      </c>
      <c r="D218" s="5">
        <v>15</v>
      </c>
      <c r="E218" s="2" t="s">
        <v>973</v>
      </c>
      <c r="F218" s="2" t="s">
        <v>974</v>
      </c>
      <c r="G218" s="5" t="s">
        <v>694</v>
      </c>
      <c r="H218" s="5" t="s">
        <v>675</v>
      </c>
      <c r="I218" s="1">
        <v>4550</v>
      </c>
      <c r="J218" s="1">
        <f t="shared" si="6"/>
        <v>2275</v>
      </c>
      <c r="K218" s="1">
        <f t="shared" si="7"/>
        <v>182</v>
      </c>
      <c r="L218" s="9" t="s">
        <v>1392</v>
      </c>
      <c r="M218" s="1" t="s">
        <v>1389</v>
      </c>
      <c r="N218" s="6">
        <v>222</v>
      </c>
      <c r="O218" s="89" t="s">
        <v>975</v>
      </c>
    </row>
    <row r="219" spans="1:15" ht="13.5">
      <c r="A219" s="1">
        <v>216</v>
      </c>
      <c r="B219" s="1" t="s">
        <v>976</v>
      </c>
      <c r="C219" s="1" t="s">
        <v>1432</v>
      </c>
      <c r="D219" s="5">
        <v>1</v>
      </c>
      <c r="E219" s="2" t="s">
        <v>1433</v>
      </c>
      <c r="F219" s="2" t="s">
        <v>1434</v>
      </c>
      <c r="G219" s="5" t="s">
        <v>740</v>
      </c>
      <c r="H219" s="5" t="s">
        <v>767</v>
      </c>
      <c r="I219" s="1">
        <v>1500</v>
      </c>
      <c r="J219" s="1">
        <f t="shared" si="6"/>
        <v>750</v>
      </c>
      <c r="K219" s="1">
        <f t="shared" si="7"/>
        <v>60</v>
      </c>
      <c r="L219" s="9" t="s">
        <v>1392</v>
      </c>
      <c r="M219" s="1" t="s">
        <v>1389</v>
      </c>
      <c r="N219" s="6">
        <v>222</v>
      </c>
      <c r="O219" s="89" t="s">
        <v>977</v>
      </c>
    </row>
    <row r="220" spans="1:15" ht="13.5">
      <c r="A220" s="1">
        <v>217</v>
      </c>
      <c r="B220" s="1" t="s">
        <v>978</v>
      </c>
      <c r="C220" s="1" t="s">
        <v>979</v>
      </c>
      <c r="D220" s="5">
        <v>8</v>
      </c>
      <c r="E220" s="2" t="s">
        <v>188</v>
      </c>
      <c r="F220" s="2" t="s">
        <v>980</v>
      </c>
      <c r="G220" s="5" t="s">
        <v>740</v>
      </c>
      <c r="H220" s="5" t="s">
        <v>346</v>
      </c>
      <c r="I220" s="1">
        <v>4000</v>
      </c>
      <c r="J220" s="1">
        <f t="shared" si="6"/>
        <v>2000</v>
      </c>
      <c r="K220" s="1">
        <f t="shared" si="7"/>
        <v>160</v>
      </c>
      <c r="L220" s="9" t="s">
        <v>1435</v>
      </c>
      <c r="M220" s="1" t="s">
        <v>1436</v>
      </c>
      <c r="N220" s="6">
        <v>222</v>
      </c>
      <c r="O220" s="89" t="s">
        <v>981</v>
      </c>
    </row>
    <row r="221" spans="1:15" ht="13.5">
      <c r="A221" s="1">
        <v>218</v>
      </c>
      <c r="B221" s="1" t="s">
        <v>982</v>
      </c>
      <c r="C221" s="1" t="s">
        <v>979</v>
      </c>
      <c r="D221" s="5">
        <v>8</v>
      </c>
      <c r="E221" s="2" t="s">
        <v>188</v>
      </c>
      <c r="F221" s="2" t="s">
        <v>980</v>
      </c>
      <c r="G221" s="5" t="s">
        <v>740</v>
      </c>
      <c r="H221" s="5" t="s">
        <v>346</v>
      </c>
      <c r="I221" s="1">
        <v>16000</v>
      </c>
      <c r="J221" s="1">
        <f t="shared" si="6"/>
        <v>8000</v>
      </c>
      <c r="K221" s="1">
        <f t="shared" si="7"/>
        <v>640</v>
      </c>
      <c r="L221" s="9" t="s">
        <v>1437</v>
      </c>
      <c r="M221" s="1" t="s">
        <v>1438</v>
      </c>
      <c r="N221" s="6">
        <v>222</v>
      </c>
      <c r="O221" s="89" t="s">
        <v>983</v>
      </c>
    </row>
    <row r="222" spans="1:15" ht="13.5">
      <c r="A222" s="1">
        <v>219</v>
      </c>
      <c r="B222" s="1" t="s">
        <v>984</v>
      </c>
      <c r="C222" s="1" t="s">
        <v>979</v>
      </c>
      <c r="D222" s="5">
        <v>8</v>
      </c>
      <c r="E222" s="2" t="s">
        <v>188</v>
      </c>
      <c r="F222" s="2" t="s">
        <v>980</v>
      </c>
      <c r="G222" s="5" t="s">
        <v>740</v>
      </c>
      <c r="H222" s="5" t="s">
        <v>346</v>
      </c>
      <c r="I222" s="1">
        <v>36000</v>
      </c>
      <c r="J222" s="1">
        <f t="shared" si="6"/>
        <v>18000</v>
      </c>
      <c r="K222" s="1">
        <f t="shared" si="7"/>
        <v>1440</v>
      </c>
      <c r="L222" s="9" t="s">
        <v>1439</v>
      </c>
      <c r="M222" s="1" t="s">
        <v>1440</v>
      </c>
      <c r="N222" s="6">
        <v>222</v>
      </c>
      <c r="O222" s="89" t="s">
        <v>985</v>
      </c>
    </row>
    <row r="223" spans="1:15" ht="13.5">
      <c r="A223" s="1">
        <v>220</v>
      </c>
      <c r="B223" s="1" t="s">
        <v>986</v>
      </c>
      <c r="C223" s="1" t="s">
        <v>987</v>
      </c>
      <c r="D223" s="5">
        <v>8</v>
      </c>
      <c r="E223" s="2" t="s">
        <v>867</v>
      </c>
      <c r="F223" s="2" t="s">
        <v>988</v>
      </c>
      <c r="G223" s="5" t="s">
        <v>740</v>
      </c>
      <c r="H223" s="5" t="s">
        <v>767</v>
      </c>
      <c r="I223" s="1">
        <v>4000</v>
      </c>
      <c r="J223" s="1">
        <f t="shared" si="6"/>
        <v>2000</v>
      </c>
      <c r="K223" s="1">
        <f t="shared" si="7"/>
        <v>160</v>
      </c>
      <c r="L223" s="9" t="s">
        <v>1418</v>
      </c>
      <c r="M223" s="1" t="s">
        <v>1400</v>
      </c>
      <c r="N223" s="6">
        <v>222</v>
      </c>
      <c r="O223" s="89" t="s">
        <v>989</v>
      </c>
    </row>
    <row r="224" spans="1:15" ht="13.5">
      <c r="A224" s="1">
        <v>221</v>
      </c>
      <c r="B224" s="1" t="s">
        <v>990</v>
      </c>
      <c r="C224" s="1" t="s">
        <v>987</v>
      </c>
      <c r="D224" s="5">
        <v>8</v>
      </c>
      <c r="E224" s="2" t="s">
        <v>867</v>
      </c>
      <c r="F224" s="2" t="s">
        <v>988</v>
      </c>
      <c r="G224" s="5" t="s">
        <v>740</v>
      </c>
      <c r="H224" s="5" t="s">
        <v>767</v>
      </c>
      <c r="I224" s="1">
        <v>16000</v>
      </c>
      <c r="J224" s="1">
        <f t="shared" si="6"/>
        <v>8000</v>
      </c>
      <c r="K224" s="1">
        <f t="shared" si="7"/>
        <v>640</v>
      </c>
      <c r="L224" s="9" t="s">
        <v>1441</v>
      </c>
      <c r="M224" s="1" t="s">
        <v>1442</v>
      </c>
      <c r="N224" s="6">
        <v>222</v>
      </c>
      <c r="O224" s="89" t="s">
        <v>991</v>
      </c>
    </row>
    <row r="225" spans="1:15" ht="13.5">
      <c r="A225" s="1">
        <v>222</v>
      </c>
      <c r="B225" s="1" t="s">
        <v>992</v>
      </c>
      <c r="C225" s="1" t="s">
        <v>987</v>
      </c>
      <c r="D225" s="5">
        <v>8</v>
      </c>
      <c r="E225" s="2" t="s">
        <v>867</v>
      </c>
      <c r="F225" s="2" t="s">
        <v>988</v>
      </c>
      <c r="G225" s="5" t="s">
        <v>740</v>
      </c>
      <c r="H225" s="5" t="s">
        <v>767</v>
      </c>
      <c r="I225" s="1">
        <v>36000</v>
      </c>
      <c r="J225" s="1">
        <f t="shared" si="6"/>
        <v>18000</v>
      </c>
      <c r="K225" s="1">
        <f t="shared" si="7"/>
        <v>1440</v>
      </c>
      <c r="L225" s="9" t="s">
        <v>1435</v>
      </c>
      <c r="M225" s="1" t="s">
        <v>1436</v>
      </c>
      <c r="N225" s="6">
        <v>222</v>
      </c>
      <c r="O225" s="89" t="s">
        <v>993</v>
      </c>
    </row>
    <row r="226" spans="1:15" ht="13.5">
      <c r="A226" s="1">
        <v>223</v>
      </c>
      <c r="B226" s="1" t="s">
        <v>994</v>
      </c>
      <c r="C226" s="1" t="s">
        <v>995</v>
      </c>
      <c r="D226" s="5">
        <v>10</v>
      </c>
      <c r="E226" s="2" t="s">
        <v>672</v>
      </c>
      <c r="F226" s="2" t="s">
        <v>996</v>
      </c>
      <c r="G226" s="5" t="s">
        <v>740</v>
      </c>
      <c r="H226" s="5" t="s">
        <v>767</v>
      </c>
      <c r="I226" s="1">
        <v>15000</v>
      </c>
      <c r="J226" s="1">
        <f t="shared" si="6"/>
        <v>7500</v>
      </c>
      <c r="K226" s="1">
        <f t="shared" si="7"/>
        <v>600</v>
      </c>
      <c r="L226" s="9" t="s">
        <v>1443</v>
      </c>
      <c r="M226" s="1" t="s">
        <v>1444</v>
      </c>
      <c r="N226" s="6">
        <v>222</v>
      </c>
      <c r="O226" s="89" t="s">
        <v>997</v>
      </c>
    </row>
    <row r="227" spans="1:15" ht="13.5">
      <c r="A227" s="1">
        <v>224</v>
      </c>
      <c r="B227" s="1" t="s">
        <v>998</v>
      </c>
      <c r="C227" s="1" t="s">
        <v>999</v>
      </c>
      <c r="D227" s="5">
        <v>5</v>
      </c>
      <c r="E227" s="2" t="s">
        <v>671</v>
      </c>
      <c r="F227" s="2" t="s">
        <v>1000</v>
      </c>
      <c r="G227" s="5" t="s">
        <v>740</v>
      </c>
      <c r="H227" s="5" t="s">
        <v>767</v>
      </c>
      <c r="I227" s="1">
        <v>4000</v>
      </c>
      <c r="J227" s="1">
        <f t="shared" si="6"/>
        <v>2000</v>
      </c>
      <c r="K227" s="1">
        <f t="shared" si="7"/>
        <v>160</v>
      </c>
      <c r="L227" s="9" t="s">
        <v>1344</v>
      </c>
      <c r="M227" s="1" t="s">
        <v>1445</v>
      </c>
      <c r="N227" s="6">
        <v>222</v>
      </c>
      <c r="O227" s="89" t="s">
        <v>1001</v>
      </c>
    </row>
    <row r="228" spans="1:15" ht="13.5">
      <c r="A228" s="1">
        <v>225</v>
      </c>
      <c r="B228" s="1" t="s">
        <v>1002</v>
      </c>
      <c r="C228" s="1" t="s">
        <v>1003</v>
      </c>
      <c r="D228" s="5">
        <v>5</v>
      </c>
      <c r="E228" s="2" t="s">
        <v>671</v>
      </c>
      <c r="F228" s="2" t="s">
        <v>1004</v>
      </c>
      <c r="G228" s="5" t="s">
        <v>740</v>
      </c>
      <c r="H228" s="5" t="s">
        <v>767</v>
      </c>
      <c r="I228" s="1">
        <v>7500</v>
      </c>
      <c r="J228" s="1">
        <f t="shared" si="6"/>
        <v>3750</v>
      </c>
      <c r="K228" s="1">
        <f t="shared" si="7"/>
        <v>300</v>
      </c>
      <c r="L228" s="9" t="s">
        <v>1446</v>
      </c>
      <c r="M228" s="1" t="s">
        <v>1447</v>
      </c>
      <c r="N228" s="6">
        <v>222</v>
      </c>
      <c r="O228" s="89" t="s">
        <v>1005</v>
      </c>
    </row>
    <row r="229" spans="1:15" ht="13.5">
      <c r="A229" s="1">
        <v>226</v>
      </c>
      <c r="B229" s="1" t="s">
        <v>1006</v>
      </c>
      <c r="C229" s="1" t="s">
        <v>1007</v>
      </c>
      <c r="D229" s="5">
        <v>10</v>
      </c>
      <c r="E229" s="2" t="s">
        <v>1008</v>
      </c>
      <c r="F229" s="2" t="s">
        <v>1009</v>
      </c>
      <c r="G229" s="5" t="s">
        <v>740</v>
      </c>
      <c r="H229" s="5" t="s">
        <v>1010</v>
      </c>
      <c r="I229" s="1">
        <v>16000</v>
      </c>
      <c r="J229" s="1">
        <f t="shared" si="6"/>
        <v>8000</v>
      </c>
      <c r="K229" s="1">
        <f t="shared" si="7"/>
        <v>640</v>
      </c>
      <c r="L229" s="9">
        <v>1</v>
      </c>
      <c r="M229" s="1" t="s">
        <v>1400</v>
      </c>
      <c r="N229" s="6">
        <v>222</v>
      </c>
      <c r="O229" s="89" t="s">
        <v>1011</v>
      </c>
    </row>
    <row r="230" spans="1:15" ht="13.5">
      <c r="A230" s="1">
        <v>227</v>
      </c>
      <c r="B230" s="1" t="s">
        <v>1012</v>
      </c>
      <c r="C230" s="1" t="s">
        <v>1007</v>
      </c>
      <c r="D230" s="5">
        <v>10</v>
      </c>
      <c r="E230" s="2" t="s">
        <v>1008</v>
      </c>
      <c r="F230" s="2" t="s">
        <v>1009</v>
      </c>
      <c r="G230" s="5" t="s">
        <v>740</v>
      </c>
      <c r="H230" s="5" t="s">
        <v>1010</v>
      </c>
      <c r="I230" s="1">
        <v>36000</v>
      </c>
      <c r="J230" s="1">
        <f t="shared" si="6"/>
        <v>18000</v>
      </c>
      <c r="K230" s="1">
        <f t="shared" si="7"/>
        <v>1440</v>
      </c>
      <c r="L230" s="9">
        <v>1</v>
      </c>
      <c r="M230" s="1" t="s">
        <v>1403</v>
      </c>
      <c r="N230" s="6">
        <v>222</v>
      </c>
      <c r="O230" s="89" t="s">
        <v>1013</v>
      </c>
    </row>
    <row r="231" spans="1:15" ht="13.5">
      <c r="A231" s="1">
        <v>228</v>
      </c>
      <c r="B231" s="1" t="s">
        <v>1014</v>
      </c>
      <c r="C231" s="1" t="s">
        <v>1448</v>
      </c>
      <c r="D231" s="5">
        <v>12</v>
      </c>
      <c r="E231" s="2" t="s">
        <v>1015</v>
      </c>
      <c r="F231" s="2" t="s">
        <v>1016</v>
      </c>
      <c r="G231" s="5" t="s">
        <v>740</v>
      </c>
      <c r="H231" s="5" t="s">
        <v>1010</v>
      </c>
      <c r="I231" s="1">
        <v>14900</v>
      </c>
      <c r="J231" s="1">
        <f t="shared" si="6"/>
        <v>7450</v>
      </c>
      <c r="K231" s="1">
        <f t="shared" si="7"/>
        <v>596</v>
      </c>
      <c r="L231" s="9">
        <v>1</v>
      </c>
      <c r="M231" s="1" t="s">
        <v>1403</v>
      </c>
      <c r="N231" s="6">
        <v>222</v>
      </c>
      <c r="O231" s="89" t="s">
        <v>1017</v>
      </c>
    </row>
    <row r="232" spans="1:15" ht="13.5">
      <c r="A232" s="1">
        <v>229</v>
      </c>
      <c r="B232" s="1" t="s">
        <v>1018</v>
      </c>
      <c r="C232" s="1" t="s">
        <v>1449</v>
      </c>
      <c r="D232" s="5">
        <v>12</v>
      </c>
      <c r="E232" s="2" t="s">
        <v>1450</v>
      </c>
      <c r="F232" s="2" t="s">
        <v>1451</v>
      </c>
      <c r="G232" s="5" t="s">
        <v>740</v>
      </c>
      <c r="H232" s="5" t="s">
        <v>1010</v>
      </c>
      <c r="I232" s="1">
        <v>14900</v>
      </c>
      <c r="J232" s="1">
        <f t="shared" si="6"/>
        <v>7450</v>
      </c>
      <c r="K232" s="1">
        <f t="shared" si="7"/>
        <v>596</v>
      </c>
      <c r="L232" s="9">
        <v>1</v>
      </c>
      <c r="M232" s="1" t="s">
        <v>1429</v>
      </c>
      <c r="N232" s="6">
        <v>222</v>
      </c>
      <c r="O232" s="89" t="s">
        <v>1017</v>
      </c>
    </row>
    <row r="233" spans="1:15" ht="13.5">
      <c r="A233" s="1">
        <v>230</v>
      </c>
      <c r="B233" s="1" t="s">
        <v>1019</v>
      </c>
      <c r="C233" s="1" t="s">
        <v>1020</v>
      </c>
      <c r="D233" s="5">
        <v>7</v>
      </c>
      <c r="E233" s="2" t="s">
        <v>173</v>
      </c>
      <c r="F233" s="2" t="s">
        <v>1021</v>
      </c>
      <c r="G233" s="5" t="s">
        <v>740</v>
      </c>
      <c r="H233" s="5" t="s">
        <v>346</v>
      </c>
      <c r="I233" s="1">
        <v>24000</v>
      </c>
      <c r="J233" s="1">
        <f t="shared" si="6"/>
        <v>12000</v>
      </c>
      <c r="K233" s="1">
        <f t="shared" si="7"/>
        <v>960</v>
      </c>
      <c r="L233" s="9">
        <v>3</v>
      </c>
      <c r="M233" s="1" t="s">
        <v>676</v>
      </c>
      <c r="N233" s="6">
        <v>222</v>
      </c>
      <c r="O233" s="89" t="s">
        <v>1022</v>
      </c>
    </row>
    <row r="234" spans="1:15" ht="13.5">
      <c r="A234" s="1">
        <v>231</v>
      </c>
      <c r="B234" s="1" t="s">
        <v>1023</v>
      </c>
      <c r="C234" s="1" t="s">
        <v>1024</v>
      </c>
      <c r="D234" s="5">
        <v>4</v>
      </c>
      <c r="E234" s="2" t="s">
        <v>1025</v>
      </c>
      <c r="F234" s="2" t="s">
        <v>1026</v>
      </c>
      <c r="G234" s="5" t="s">
        <v>740</v>
      </c>
      <c r="H234" s="5" t="s">
        <v>346</v>
      </c>
      <c r="I234" s="1">
        <v>2600</v>
      </c>
      <c r="J234" s="1">
        <f t="shared" si="6"/>
        <v>1300</v>
      </c>
      <c r="K234" s="1">
        <f t="shared" si="7"/>
        <v>104</v>
      </c>
      <c r="L234" s="9">
        <v>3</v>
      </c>
      <c r="M234" s="1" t="s">
        <v>1452</v>
      </c>
      <c r="N234" s="6" t="s">
        <v>638</v>
      </c>
      <c r="O234" s="89" t="s">
        <v>1027</v>
      </c>
    </row>
    <row r="235" spans="1:15" ht="13.5">
      <c r="A235" s="1">
        <v>232</v>
      </c>
      <c r="B235" s="1" t="s">
        <v>1028</v>
      </c>
      <c r="C235" s="1" t="s">
        <v>1029</v>
      </c>
      <c r="D235" s="5">
        <v>8</v>
      </c>
      <c r="E235" s="2" t="s">
        <v>1030</v>
      </c>
      <c r="F235" s="2" t="s">
        <v>1031</v>
      </c>
      <c r="G235" s="5" t="s">
        <v>740</v>
      </c>
      <c r="H235" s="5" t="s">
        <v>346</v>
      </c>
      <c r="I235" s="1">
        <v>31000</v>
      </c>
      <c r="J235" s="1">
        <f t="shared" si="6"/>
        <v>15500</v>
      </c>
      <c r="K235" s="1">
        <f t="shared" si="7"/>
        <v>1240</v>
      </c>
      <c r="L235" s="9">
        <v>3</v>
      </c>
      <c r="M235" s="1" t="s">
        <v>1388</v>
      </c>
      <c r="N235" s="6">
        <v>223</v>
      </c>
      <c r="O235" s="89" t="s">
        <v>1032</v>
      </c>
    </row>
    <row r="236" spans="1:15" ht="13.5">
      <c r="A236" s="1">
        <v>233</v>
      </c>
      <c r="B236" s="1" t="s">
        <v>1033</v>
      </c>
      <c r="C236" s="1" t="s">
        <v>1034</v>
      </c>
      <c r="D236" s="5">
        <v>9</v>
      </c>
      <c r="E236" s="2" t="s">
        <v>1035</v>
      </c>
      <c r="F236" s="2" t="s">
        <v>1036</v>
      </c>
      <c r="G236" s="5" t="s">
        <v>694</v>
      </c>
      <c r="H236" s="5" t="s">
        <v>346</v>
      </c>
      <c r="I236" s="1">
        <v>48600</v>
      </c>
      <c r="J236" s="1">
        <f t="shared" si="6"/>
        <v>24300</v>
      </c>
      <c r="K236" s="1">
        <f t="shared" si="7"/>
        <v>1944</v>
      </c>
      <c r="L236" s="9">
        <v>3</v>
      </c>
      <c r="M236" s="1" t="s">
        <v>676</v>
      </c>
      <c r="N236" s="6">
        <v>223</v>
      </c>
      <c r="O236" s="89" t="s">
        <v>1037</v>
      </c>
    </row>
    <row r="237" spans="1:15" ht="13.5">
      <c r="A237" s="1">
        <v>234</v>
      </c>
      <c r="B237" s="1" t="s">
        <v>1038</v>
      </c>
      <c r="C237" s="1" t="s">
        <v>1039</v>
      </c>
      <c r="D237" s="5">
        <v>13</v>
      </c>
      <c r="E237" s="2" t="s">
        <v>671</v>
      </c>
      <c r="F237" s="2" t="s">
        <v>1040</v>
      </c>
      <c r="G237" s="5" t="s">
        <v>674</v>
      </c>
      <c r="H237" s="5" t="s">
        <v>346</v>
      </c>
      <c r="I237" s="1">
        <v>157000</v>
      </c>
      <c r="J237" s="1">
        <f t="shared" si="6"/>
        <v>78500</v>
      </c>
      <c r="K237" s="1">
        <f t="shared" si="7"/>
        <v>6280</v>
      </c>
      <c r="L237" s="9">
        <v>3</v>
      </c>
      <c r="M237" s="1" t="s">
        <v>1388</v>
      </c>
      <c r="N237" s="6">
        <v>223</v>
      </c>
      <c r="O237" s="89" t="s">
        <v>63</v>
      </c>
    </row>
    <row r="238" spans="1:15" ht="13.5">
      <c r="A238" s="1">
        <v>235</v>
      </c>
      <c r="B238" s="1" t="s">
        <v>64</v>
      </c>
      <c r="C238" s="1" t="s">
        <v>65</v>
      </c>
      <c r="D238" s="5">
        <v>13</v>
      </c>
      <c r="E238" s="2" t="s">
        <v>66</v>
      </c>
      <c r="F238" s="2" t="s">
        <v>67</v>
      </c>
      <c r="G238" s="5" t="s">
        <v>674</v>
      </c>
      <c r="H238" s="5" t="s">
        <v>675</v>
      </c>
      <c r="I238" s="1">
        <v>100000</v>
      </c>
      <c r="J238" s="1">
        <f t="shared" si="6"/>
        <v>50000</v>
      </c>
      <c r="K238" s="1">
        <f t="shared" si="7"/>
        <v>4000</v>
      </c>
      <c r="L238" s="9">
        <v>3</v>
      </c>
      <c r="M238" s="1" t="s">
        <v>1453</v>
      </c>
      <c r="N238" s="6">
        <v>223</v>
      </c>
      <c r="O238" s="89" t="s">
        <v>68</v>
      </c>
    </row>
    <row r="239" spans="1:15" ht="13.5">
      <c r="A239" s="1">
        <v>236</v>
      </c>
      <c r="B239" s="1" t="s">
        <v>69</v>
      </c>
      <c r="C239" s="1" t="s">
        <v>70</v>
      </c>
      <c r="D239" s="5">
        <v>5</v>
      </c>
      <c r="E239" s="2" t="s">
        <v>173</v>
      </c>
      <c r="F239" s="2" t="s">
        <v>71</v>
      </c>
      <c r="G239" s="5" t="s">
        <v>740</v>
      </c>
      <c r="H239" s="5" t="s">
        <v>72</v>
      </c>
      <c r="I239" s="1">
        <v>1900</v>
      </c>
      <c r="J239" s="1">
        <f t="shared" si="6"/>
        <v>950</v>
      </c>
      <c r="K239" s="1">
        <f t="shared" si="7"/>
        <v>76</v>
      </c>
      <c r="L239" s="9">
        <v>3</v>
      </c>
      <c r="M239" s="1" t="s">
        <v>1454</v>
      </c>
      <c r="N239" s="6">
        <v>223</v>
      </c>
      <c r="O239" s="89" t="s">
        <v>73</v>
      </c>
    </row>
    <row r="240" spans="1:15" ht="13.5">
      <c r="A240" s="1">
        <v>237</v>
      </c>
      <c r="B240" s="1" t="s">
        <v>74</v>
      </c>
      <c r="C240" s="1" t="s">
        <v>75</v>
      </c>
      <c r="D240" s="5">
        <v>3</v>
      </c>
      <c r="E240" s="2" t="s">
        <v>173</v>
      </c>
      <c r="F240" s="2" t="s">
        <v>76</v>
      </c>
      <c r="G240" s="5" t="s">
        <v>740</v>
      </c>
      <c r="H240" s="5" t="s">
        <v>72</v>
      </c>
      <c r="I240" s="1">
        <v>3000</v>
      </c>
      <c r="J240" s="1">
        <f t="shared" si="6"/>
        <v>1500</v>
      </c>
      <c r="K240" s="1">
        <f t="shared" si="7"/>
        <v>120</v>
      </c>
      <c r="L240" s="9">
        <v>3</v>
      </c>
      <c r="M240" s="1" t="s">
        <v>1455</v>
      </c>
      <c r="N240" s="6">
        <v>223</v>
      </c>
      <c r="O240" s="89" t="s">
        <v>77</v>
      </c>
    </row>
    <row r="241" spans="1:15" ht="13.5">
      <c r="A241" s="1">
        <v>238</v>
      </c>
      <c r="B241" s="1" t="s">
        <v>78</v>
      </c>
      <c r="C241" s="1" t="s">
        <v>79</v>
      </c>
      <c r="D241" s="5">
        <v>12</v>
      </c>
      <c r="E241" s="2" t="s">
        <v>80</v>
      </c>
      <c r="F241" s="2" t="s">
        <v>81</v>
      </c>
      <c r="G241" s="5" t="s">
        <v>694</v>
      </c>
      <c r="H241" s="5" t="s">
        <v>675</v>
      </c>
      <c r="I241" s="1">
        <v>14000</v>
      </c>
      <c r="J241" s="1">
        <f t="shared" si="6"/>
        <v>7000</v>
      </c>
      <c r="K241" s="1">
        <f t="shared" si="7"/>
        <v>560</v>
      </c>
      <c r="L241" s="9" t="s">
        <v>1456</v>
      </c>
      <c r="M241" s="1" t="s">
        <v>1393</v>
      </c>
      <c r="N241" s="6" t="s">
        <v>639</v>
      </c>
      <c r="O241" s="89" t="s">
        <v>82</v>
      </c>
    </row>
    <row r="242" spans="1:15" ht="13.5">
      <c r="A242" s="1">
        <v>239</v>
      </c>
      <c r="B242" s="1" t="s">
        <v>83</v>
      </c>
      <c r="C242" s="1" t="s">
        <v>84</v>
      </c>
      <c r="D242" s="5">
        <v>13</v>
      </c>
      <c r="E242" s="2" t="s">
        <v>188</v>
      </c>
      <c r="F242" s="2" t="s">
        <v>85</v>
      </c>
      <c r="G242" s="5" t="s">
        <v>86</v>
      </c>
      <c r="H242" s="5" t="s">
        <v>675</v>
      </c>
      <c r="I242" s="1">
        <v>50000</v>
      </c>
      <c r="J242" s="1">
        <f t="shared" si="6"/>
        <v>25000</v>
      </c>
      <c r="K242" s="1">
        <f t="shared" si="7"/>
        <v>2000</v>
      </c>
      <c r="L242" s="9">
        <v>2</v>
      </c>
      <c r="M242" s="1" t="s">
        <v>1457</v>
      </c>
      <c r="N242" s="6">
        <v>224</v>
      </c>
      <c r="O242" s="89" t="s">
        <v>87</v>
      </c>
    </row>
    <row r="243" spans="1:15" ht="13.5">
      <c r="A243" s="1">
        <v>240</v>
      </c>
      <c r="B243" s="1" t="s">
        <v>88</v>
      </c>
      <c r="C243" s="1" t="s">
        <v>89</v>
      </c>
      <c r="D243" s="5">
        <v>7</v>
      </c>
      <c r="E243" s="2" t="s">
        <v>1192</v>
      </c>
      <c r="F243" s="2" t="s">
        <v>90</v>
      </c>
      <c r="G243" s="5" t="s">
        <v>694</v>
      </c>
      <c r="H243" s="5" t="s">
        <v>675</v>
      </c>
      <c r="I243" s="1">
        <v>6000</v>
      </c>
      <c r="J243" s="1">
        <f t="shared" si="6"/>
        <v>3000</v>
      </c>
      <c r="K243" s="1">
        <f t="shared" si="7"/>
        <v>240</v>
      </c>
      <c r="L243" s="9">
        <v>1</v>
      </c>
      <c r="M243" s="1" t="s">
        <v>1400</v>
      </c>
      <c r="N243" s="6">
        <v>224</v>
      </c>
      <c r="O243" s="89" t="s">
        <v>91</v>
      </c>
    </row>
    <row r="244" spans="1:15" ht="13.5">
      <c r="A244" s="1">
        <v>241</v>
      </c>
      <c r="B244" s="1" t="s">
        <v>92</v>
      </c>
      <c r="C244" s="1" t="s">
        <v>1458</v>
      </c>
      <c r="D244" s="5">
        <v>8</v>
      </c>
      <c r="E244" s="2" t="s">
        <v>93</v>
      </c>
      <c r="F244" s="2" t="s">
        <v>94</v>
      </c>
      <c r="G244" s="5" t="s">
        <v>694</v>
      </c>
      <c r="H244" s="5" t="s">
        <v>675</v>
      </c>
      <c r="I244" s="1">
        <v>15100</v>
      </c>
      <c r="J244" s="1">
        <f t="shared" si="6"/>
        <v>7550</v>
      </c>
      <c r="K244" s="1">
        <f t="shared" si="7"/>
        <v>604</v>
      </c>
      <c r="L244" s="9">
        <v>2</v>
      </c>
      <c r="M244" s="1" t="s">
        <v>1400</v>
      </c>
      <c r="N244" s="6">
        <v>224</v>
      </c>
      <c r="O244" s="89" t="s">
        <v>95</v>
      </c>
    </row>
    <row r="245" spans="1:15" ht="13.5">
      <c r="A245" s="1">
        <v>242</v>
      </c>
      <c r="B245" s="1" t="s">
        <v>96</v>
      </c>
      <c r="C245" s="1" t="s">
        <v>97</v>
      </c>
      <c r="D245" s="5">
        <v>3</v>
      </c>
      <c r="E245" s="2" t="s">
        <v>671</v>
      </c>
      <c r="F245" s="2" t="s">
        <v>98</v>
      </c>
      <c r="G245" s="5" t="s">
        <v>694</v>
      </c>
      <c r="H245" s="5" t="s">
        <v>675</v>
      </c>
      <c r="I245" s="1">
        <v>2000</v>
      </c>
      <c r="J245" s="1">
        <f t="shared" si="6"/>
        <v>1000</v>
      </c>
      <c r="K245" s="1">
        <f t="shared" si="7"/>
        <v>80</v>
      </c>
      <c r="L245" s="9">
        <v>1</v>
      </c>
      <c r="M245" s="1" t="s">
        <v>1384</v>
      </c>
      <c r="N245" s="6">
        <v>224</v>
      </c>
      <c r="O245" s="89" t="s">
        <v>99</v>
      </c>
    </row>
    <row r="246" spans="1:15" ht="13.5">
      <c r="A246" s="1">
        <v>243</v>
      </c>
      <c r="B246" s="1" t="s">
        <v>100</v>
      </c>
      <c r="C246" s="1" t="s">
        <v>101</v>
      </c>
      <c r="D246" s="5">
        <v>7</v>
      </c>
      <c r="E246" s="2" t="s">
        <v>102</v>
      </c>
      <c r="F246" s="2" t="s">
        <v>103</v>
      </c>
      <c r="G246" s="5" t="s">
        <v>674</v>
      </c>
      <c r="H246" s="5" t="s">
        <v>675</v>
      </c>
      <c r="I246" s="1">
        <v>12000</v>
      </c>
      <c r="J246" s="1">
        <f t="shared" si="6"/>
        <v>6000</v>
      </c>
      <c r="K246" s="1">
        <f t="shared" si="7"/>
        <v>480</v>
      </c>
      <c r="L246" s="9">
        <v>1</v>
      </c>
      <c r="M246" s="1" t="s">
        <v>1459</v>
      </c>
      <c r="N246" s="6">
        <v>224</v>
      </c>
      <c r="O246" s="89" t="s">
        <v>104</v>
      </c>
    </row>
    <row r="247" spans="1:15" ht="13.5">
      <c r="A247" s="1">
        <v>244</v>
      </c>
      <c r="B247" s="1" t="s">
        <v>105</v>
      </c>
      <c r="C247" s="1" t="s">
        <v>106</v>
      </c>
      <c r="D247" s="5">
        <v>7</v>
      </c>
      <c r="E247" s="2" t="s">
        <v>107</v>
      </c>
      <c r="F247" s="2" t="s">
        <v>108</v>
      </c>
      <c r="G247" s="5" t="s">
        <v>740</v>
      </c>
      <c r="H247" s="5" t="s">
        <v>675</v>
      </c>
      <c r="I247" s="1">
        <v>9500</v>
      </c>
      <c r="J247" s="1">
        <f t="shared" si="6"/>
        <v>4750</v>
      </c>
      <c r="K247" s="1">
        <f t="shared" si="7"/>
        <v>380</v>
      </c>
      <c r="L247" s="9">
        <v>1</v>
      </c>
      <c r="M247" s="1" t="s">
        <v>1460</v>
      </c>
      <c r="N247" s="6">
        <v>224</v>
      </c>
      <c r="O247" s="89" t="s">
        <v>109</v>
      </c>
    </row>
    <row r="248" spans="1:15" ht="13.5">
      <c r="A248" s="1">
        <v>245</v>
      </c>
      <c r="B248" s="1" t="s">
        <v>110</v>
      </c>
      <c r="C248" s="1" t="s">
        <v>111</v>
      </c>
      <c r="D248" s="5">
        <v>7</v>
      </c>
      <c r="E248" s="2" t="s">
        <v>344</v>
      </c>
      <c r="F248" s="2" t="s">
        <v>112</v>
      </c>
      <c r="G248" s="5" t="s">
        <v>694</v>
      </c>
      <c r="H248" s="5" t="s">
        <v>675</v>
      </c>
      <c r="I248" s="1">
        <v>14500</v>
      </c>
      <c r="J248" s="1">
        <f t="shared" si="6"/>
        <v>7250</v>
      </c>
      <c r="K248" s="1">
        <f t="shared" si="7"/>
        <v>580</v>
      </c>
      <c r="L248" s="9">
        <v>2</v>
      </c>
      <c r="M248" s="1" t="s">
        <v>1400</v>
      </c>
      <c r="N248" s="6">
        <v>224</v>
      </c>
      <c r="O248" s="89" t="s">
        <v>113</v>
      </c>
    </row>
    <row r="249" spans="1:15" ht="13.5">
      <c r="A249" s="1">
        <v>246</v>
      </c>
      <c r="B249" s="1" t="s">
        <v>114</v>
      </c>
      <c r="C249" s="1" t="s">
        <v>115</v>
      </c>
      <c r="D249" s="5">
        <v>5</v>
      </c>
      <c r="E249" s="2" t="s">
        <v>168</v>
      </c>
      <c r="F249" s="2" t="s">
        <v>116</v>
      </c>
      <c r="G249" s="5" t="s">
        <v>694</v>
      </c>
      <c r="H249" s="5" t="s">
        <v>675</v>
      </c>
      <c r="I249" s="1">
        <v>5500</v>
      </c>
      <c r="J249" s="1">
        <f t="shared" si="6"/>
        <v>2750</v>
      </c>
      <c r="K249" s="1">
        <f t="shared" si="7"/>
        <v>220</v>
      </c>
      <c r="L249" s="9" t="s">
        <v>1387</v>
      </c>
      <c r="M249" s="1" t="s">
        <v>1388</v>
      </c>
      <c r="N249" s="6" t="s">
        <v>640</v>
      </c>
      <c r="O249" s="89" t="s">
        <v>117</v>
      </c>
    </row>
    <row r="250" spans="1:15" ht="13.5">
      <c r="A250" s="1">
        <v>247</v>
      </c>
      <c r="B250" s="1" t="s">
        <v>118</v>
      </c>
      <c r="C250" s="1" t="s">
        <v>119</v>
      </c>
      <c r="D250" s="5">
        <v>3</v>
      </c>
      <c r="E250" s="2" t="s">
        <v>264</v>
      </c>
      <c r="F250" s="2" t="s">
        <v>120</v>
      </c>
      <c r="G250" s="5" t="s">
        <v>740</v>
      </c>
      <c r="H250" s="5" t="s">
        <v>121</v>
      </c>
      <c r="I250" s="1">
        <v>25000</v>
      </c>
      <c r="J250" s="1">
        <f t="shared" si="6"/>
        <v>12500</v>
      </c>
      <c r="K250" s="1">
        <f t="shared" si="7"/>
        <v>1000</v>
      </c>
      <c r="L250" s="9">
        <v>1</v>
      </c>
      <c r="M250" s="1" t="s">
        <v>676</v>
      </c>
      <c r="N250" s="6">
        <v>225</v>
      </c>
      <c r="O250" s="89" t="s">
        <v>122</v>
      </c>
    </row>
    <row r="251" spans="1:15" ht="13.5">
      <c r="A251" s="1">
        <v>248</v>
      </c>
      <c r="B251" s="1" t="s">
        <v>123</v>
      </c>
      <c r="C251" s="1" t="s">
        <v>124</v>
      </c>
      <c r="D251" s="5">
        <v>6</v>
      </c>
      <c r="E251" s="2" t="s">
        <v>381</v>
      </c>
      <c r="F251" s="2" t="s">
        <v>125</v>
      </c>
      <c r="G251" s="5" t="s">
        <v>674</v>
      </c>
      <c r="H251" s="5" t="s">
        <v>346</v>
      </c>
      <c r="I251" s="1">
        <v>6480</v>
      </c>
      <c r="J251" s="1">
        <f t="shared" si="6"/>
        <v>3240</v>
      </c>
      <c r="K251" s="1">
        <f t="shared" si="7"/>
        <v>259.2</v>
      </c>
      <c r="L251" s="9" t="s">
        <v>1461</v>
      </c>
      <c r="M251" s="1" t="s">
        <v>1390</v>
      </c>
      <c r="N251" s="6">
        <v>225</v>
      </c>
      <c r="O251" s="89" t="s">
        <v>126</v>
      </c>
    </row>
    <row r="252" spans="1:15" ht="13.5">
      <c r="A252" s="1">
        <v>249</v>
      </c>
      <c r="B252" s="1" t="s">
        <v>127</v>
      </c>
      <c r="C252" s="1" t="s">
        <v>128</v>
      </c>
      <c r="D252" s="5">
        <v>13</v>
      </c>
      <c r="E252" s="2" t="s">
        <v>344</v>
      </c>
      <c r="F252" s="2" t="s">
        <v>129</v>
      </c>
      <c r="G252" s="5" t="s">
        <v>694</v>
      </c>
      <c r="H252" s="5" t="s">
        <v>675</v>
      </c>
      <c r="I252" s="1">
        <v>25000</v>
      </c>
      <c r="J252" s="1">
        <f t="shared" si="6"/>
        <v>12500</v>
      </c>
      <c r="K252" s="1">
        <f t="shared" si="7"/>
        <v>1000</v>
      </c>
      <c r="L252" s="9">
        <v>3</v>
      </c>
      <c r="M252" s="1" t="s">
        <v>1462</v>
      </c>
      <c r="N252" s="6">
        <v>225</v>
      </c>
      <c r="O252" s="89" t="s">
        <v>130</v>
      </c>
    </row>
    <row r="253" spans="1:15" ht="13.5">
      <c r="A253" s="1">
        <v>250</v>
      </c>
      <c r="B253" s="1" t="s">
        <v>131</v>
      </c>
      <c r="C253" s="1" t="s">
        <v>1463</v>
      </c>
      <c r="D253" s="5">
        <v>16</v>
      </c>
      <c r="E253" s="2" t="s">
        <v>938</v>
      </c>
      <c r="F253" s="2" t="s">
        <v>132</v>
      </c>
      <c r="G253" s="5" t="s">
        <v>740</v>
      </c>
      <c r="H253" s="5" t="s">
        <v>675</v>
      </c>
      <c r="I253" s="1">
        <v>23000</v>
      </c>
      <c r="J253" s="1">
        <f t="shared" si="6"/>
        <v>11500</v>
      </c>
      <c r="K253" s="1">
        <f t="shared" si="7"/>
        <v>920</v>
      </c>
      <c r="L253" s="9">
        <v>120</v>
      </c>
      <c r="M253" s="1" t="s">
        <v>1429</v>
      </c>
      <c r="N253" s="6">
        <v>225</v>
      </c>
      <c r="O253" s="89" t="s">
        <v>1123</v>
      </c>
    </row>
    <row r="254" spans="1:15" ht="13.5">
      <c r="A254" s="1">
        <v>251</v>
      </c>
      <c r="B254" s="1" t="s">
        <v>1124</v>
      </c>
      <c r="C254" s="1" t="s">
        <v>1125</v>
      </c>
      <c r="D254" s="5">
        <v>17</v>
      </c>
      <c r="E254" s="2" t="s">
        <v>671</v>
      </c>
      <c r="F254" s="2" t="s">
        <v>467</v>
      </c>
      <c r="G254" s="5" t="s">
        <v>211</v>
      </c>
      <c r="H254" s="5" t="s">
        <v>675</v>
      </c>
      <c r="I254" s="1">
        <v>27500</v>
      </c>
      <c r="J254" s="1">
        <v>1250</v>
      </c>
      <c r="K254" s="1">
        <v>5100</v>
      </c>
      <c r="L254" s="9">
        <v>5</v>
      </c>
      <c r="M254" s="1" t="s">
        <v>677</v>
      </c>
      <c r="N254" s="6">
        <v>225</v>
      </c>
      <c r="O254" s="89" t="s">
        <v>1126</v>
      </c>
    </row>
    <row r="255" spans="1:15" ht="13.5">
      <c r="A255" s="1">
        <v>252</v>
      </c>
      <c r="B255" s="1" t="s">
        <v>1127</v>
      </c>
      <c r="C255" s="1" t="s">
        <v>1125</v>
      </c>
      <c r="D255" s="5">
        <v>17</v>
      </c>
      <c r="E255" s="2" t="s">
        <v>671</v>
      </c>
      <c r="F255" s="2" t="s">
        <v>467</v>
      </c>
      <c r="G255" s="5" t="s">
        <v>211</v>
      </c>
      <c r="H255" s="5" t="s">
        <v>675</v>
      </c>
      <c r="I255" s="1">
        <v>55000</v>
      </c>
      <c r="J255" s="1">
        <v>2500</v>
      </c>
      <c r="K255" s="1">
        <v>10200</v>
      </c>
      <c r="L255" s="9">
        <v>5</v>
      </c>
      <c r="M255" s="1" t="s">
        <v>677</v>
      </c>
      <c r="N255" s="6">
        <v>225</v>
      </c>
      <c r="O255" s="89" t="s">
        <v>1128</v>
      </c>
    </row>
    <row r="256" spans="1:15" ht="13.5">
      <c r="A256" s="1">
        <v>253</v>
      </c>
      <c r="B256" s="1" t="s">
        <v>1129</v>
      </c>
      <c r="C256" s="1" t="s">
        <v>1125</v>
      </c>
      <c r="D256" s="5">
        <v>17</v>
      </c>
      <c r="E256" s="2" t="s">
        <v>671</v>
      </c>
      <c r="F256" s="2" t="s">
        <v>467</v>
      </c>
      <c r="G256" s="5" t="s">
        <v>211</v>
      </c>
      <c r="H256" s="5" t="s">
        <v>675</v>
      </c>
      <c r="I256" s="1">
        <v>82500</v>
      </c>
      <c r="J256" s="1">
        <v>3750</v>
      </c>
      <c r="K256" s="1">
        <v>15300</v>
      </c>
      <c r="L256" s="9">
        <v>5</v>
      </c>
      <c r="M256" s="1" t="s">
        <v>677</v>
      </c>
      <c r="N256" s="6">
        <v>225</v>
      </c>
      <c r="O256" s="89" t="s">
        <v>1130</v>
      </c>
    </row>
    <row r="257" spans="1:15" ht="13.5">
      <c r="A257" s="1">
        <v>254</v>
      </c>
      <c r="B257" s="1" t="s">
        <v>1131</v>
      </c>
      <c r="C257" s="1" t="s">
        <v>1125</v>
      </c>
      <c r="D257" s="5">
        <v>17</v>
      </c>
      <c r="E257" s="2" t="s">
        <v>671</v>
      </c>
      <c r="F257" s="2" t="s">
        <v>467</v>
      </c>
      <c r="G257" s="5" t="s">
        <v>211</v>
      </c>
      <c r="H257" s="5" t="s">
        <v>675</v>
      </c>
      <c r="I257" s="1">
        <v>110000</v>
      </c>
      <c r="J257" s="1">
        <v>5000</v>
      </c>
      <c r="K257" s="1">
        <v>20400</v>
      </c>
      <c r="L257" s="9">
        <v>5</v>
      </c>
      <c r="M257" s="1" t="s">
        <v>677</v>
      </c>
      <c r="N257" s="6">
        <v>225</v>
      </c>
      <c r="O257" s="89" t="s">
        <v>1132</v>
      </c>
    </row>
    <row r="258" spans="1:15" ht="13.5">
      <c r="A258" s="1">
        <v>255</v>
      </c>
      <c r="B258" s="1" t="s">
        <v>1133</v>
      </c>
      <c r="C258" s="1" t="s">
        <v>1125</v>
      </c>
      <c r="D258" s="5">
        <v>17</v>
      </c>
      <c r="E258" s="2" t="s">
        <v>671</v>
      </c>
      <c r="F258" s="2" t="s">
        <v>467</v>
      </c>
      <c r="G258" s="5" t="s">
        <v>211</v>
      </c>
      <c r="H258" s="5" t="s">
        <v>675</v>
      </c>
      <c r="I258" s="1">
        <v>137500</v>
      </c>
      <c r="J258" s="1">
        <v>6250</v>
      </c>
      <c r="K258" s="1">
        <v>25500</v>
      </c>
      <c r="L258" s="9">
        <v>5</v>
      </c>
      <c r="M258" s="1" t="s">
        <v>677</v>
      </c>
      <c r="N258" s="6">
        <v>225</v>
      </c>
      <c r="O258" s="89" t="s">
        <v>1134</v>
      </c>
    </row>
    <row r="259" spans="1:15" ht="13.5">
      <c r="A259" s="1">
        <v>256</v>
      </c>
      <c r="B259" s="1" t="s">
        <v>1135</v>
      </c>
      <c r="C259" s="1" t="s">
        <v>1136</v>
      </c>
      <c r="D259" s="5">
        <v>17</v>
      </c>
      <c r="E259" s="2" t="s">
        <v>158</v>
      </c>
      <c r="F259" s="2" t="s">
        <v>1137</v>
      </c>
      <c r="G259" s="5" t="s">
        <v>211</v>
      </c>
      <c r="H259" s="5" t="s">
        <v>675</v>
      </c>
      <c r="I259" s="1">
        <v>27500</v>
      </c>
      <c r="J259" s="1">
        <v>1250</v>
      </c>
      <c r="K259" s="1">
        <v>5100</v>
      </c>
      <c r="L259" s="9">
        <v>5</v>
      </c>
      <c r="M259" s="1" t="s">
        <v>677</v>
      </c>
      <c r="N259" s="6">
        <v>225</v>
      </c>
      <c r="O259" s="89" t="s">
        <v>1138</v>
      </c>
    </row>
    <row r="260" spans="1:15" ht="13.5">
      <c r="A260" s="1">
        <v>257</v>
      </c>
      <c r="B260" s="1" t="s">
        <v>1139</v>
      </c>
      <c r="C260" s="1" t="s">
        <v>1136</v>
      </c>
      <c r="D260" s="5">
        <v>17</v>
      </c>
      <c r="E260" s="2" t="s">
        <v>158</v>
      </c>
      <c r="F260" s="2" t="s">
        <v>1137</v>
      </c>
      <c r="G260" s="5" t="s">
        <v>211</v>
      </c>
      <c r="H260" s="5" t="s">
        <v>675</v>
      </c>
      <c r="I260" s="1">
        <v>55000</v>
      </c>
      <c r="J260" s="1">
        <v>2500</v>
      </c>
      <c r="K260" s="1">
        <v>10200</v>
      </c>
      <c r="L260" s="9">
        <v>5</v>
      </c>
      <c r="M260" s="1" t="s">
        <v>677</v>
      </c>
      <c r="N260" s="6">
        <v>225</v>
      </c>
      <c r="O260" s="89" t="s">
        <v>1140</v>
      </c>
    </row>
    <row r="261" spans="1:15" ht="13.5">
      <c r="A261" s="1">
        <v>258</v>
      </c>
      <c r="B261" s="1" t="s">
        <v>1141</v>
      </c>
      <c r="C261" s="1" t="s">
        <v>1136</v>
      </c>
      <c r="D261" s="5">
        <v>17</v>
      </c>
      <c r="E261" s="2" t="s">
        <v>158</v>
      </c>
      <c r="F261" s="2" t="s">
        <v>1137</v>
      </c>
      <c r="G261" s="5" t="s">
        <v>211</v>
      </c>
      <c r="H261" s="5" t="s">
        <v>675</v>
      </c>
      <c r="I261" s="1">
        <v>82500</v>
      </c>
      <c r="J261" s="1">
        <v>3750</v>
      </c>
      <c r="K261" s="1">
        <v>15300</v>
      </c>
      <c r="L261" s="9">
        <v>5</v>
      </c>
      <c r="M261" s="1" t="s">
        <v>677</v>
      </c>
      <c r="N261" s="6">
        <v>225</v>
      </c>
      <c r="O261" s="89" t="s">
        <v>1142</v>
      </c>
    </row>
    <row r="262" spans="1:15" ht="13.5">
      <c r="A262" s="1">
        <v>259</v>
      </c>
      <c r="B262" s="1" t="s">
        <v>1143</v>
      </c>
      <c r="C262" s="1" t="s">
        <v>1136</v>
      </c>
      <c r="D262" s="5">
        <v>17</v>
      </c>
      <c r="E262" s="2" t="s">
        <v>158</v>
      </c>
      <c r="F262" s="2" t="s">
        <v>1137</v>
      </c>
      <c r="G262" s="5" t="s">
        <v>211</v>
      </c>
      <c r="H262" s="5" t="s">
        <v>675</v>
      </c>
      <c r="I262" s="1">
        <v>110000</v>
      </c>
      <c r="J262" s="1">
        <v>5000</v>
      </c>
      <c r="K262" s="1">
        <v>20400</v>
      </c>
      <c r="L262" s="9">
        <v>5</v>
      </c>
      <c r="M262" s="1" t="s">
        <v>677</v>
      </c>
      <c r="N262" s="6">
        <v>225</v>
      </c>
      <c r="O262" s="89" t="s">
        <v>1144</v>
      </c>
    </row>
    <row r="263" spans="1:15" ht="13.5">
      <c r="A263" s="1">
        <v>260</v>
      </c>
      <c r="B263" s="1" t="s">
        <v>1145</v>
      </c>
      <c r="C263" s="1" t="s">
        <v>1136</v>
      </c>
      <c r="D263" s="5">
        <v>17</v>
      </c>
      <c r="E263" s="2" t="s">
        <v>158</v>
      </c>
      <c r="F263" s="2" t="s">
        <v>1137</v>
      </c>
      <c r="G263" s="5" t="s">
        <v>211</v>
      </c>
      <c r="H263" s="5" t="s">
        <v>675</v>
      </c>
      <c r="I263" s="1">
        <v>137500</v>
      </c>
      <c r="J263" s="1">
        <v>6250</v>
      </c>
      <c r="K263" s="1">
        <v>25500</v>
      </c>
      <c r="L263" s="9">
        <v>5</v>
      </c>
      <c r="M263" s="1" t="s">
        <v>677</v>
      </c>
      <c r="N263" s="6">
        <v>225</v>
      </c>
      <c r="O263" s="89" t="s">
        <v>1146</v>
      </c>
    </row>
    <row r="264" spans="1:15" ht="13.5">
      <c r="A264" s="1">
        <v>261</v>
      </c>
      <c r="B264" s="1" t="s">
        <v>1147</v>
      </c>
      <c r="C264" s="1" t="s">
        <v>1148</v>
      </c>
      <c r="D264" s="5">
        <v>17</v>
      </c>
      <c r="E264" s="2" t="s">
        <v>671</v>
      </c>
      <c r="F264" s="2" t="s">
        <v>467</v>
      </c>
      <c r="G264" s="5" t="s">
        <v>211</v>
      </c>
      <c r="H264" s="5" t="s">
        <v>675</v>
      </c>
      <c r="I264" s="1">
        <v>27500</v>
      </c>
      <c r="J264" s="1">
        <v>1250</v>
      </c>
      <c r="K264" s="1">
        <v>5100</v>
      </c>
      <c r="L264" s="9">
        <v>5</v>
      </c>
      <c r="M264" s="1" t="s">
        <v>677</v>
      </c>
      <c r="N264" s="6">
        <v>225</v>
      </c>
      <c r="O264" s="89" t="s">
        <v>1149</v>
      </c>
    </row>
    <row r="265" spans="1:15" ht="13.5">
      <c r="A265" s="1">
        <v>262</v>
      </c>
      <c r="B265" s="1" t="s">
        <v>1150</v>
      </c>
      <c r="C265" s="1" t="s">
        <v>1148</v>
      </c>
      <c r="D265" s="5">
        <v>17</v>
      </c>
      <c r="E265" s="2" t="s">
        <v>671</v>
      </c>
      <c r="F265" s="2" t="s">
        <v>467</v>
      </c>
      <c r="G265" s="5" t="s">
        <v>211</v>
      </c>
      <c r="H265" s="5" t="s">
        <v>675</v>
      </c>
      <c r="I265" s="1">
        <v>55000</v>
      </c>
      <c r="J265" s="1">
        <v>2500</v>
      </c>
      <c r="K265" s="1">
        <v>10200</v>
      </c>
      <c r="L265" s="9">
        <v>5</v>
      </c>
      <c r="M265" s="1" t="s">
        <v>677</v>
      </c>
      <c r="N265" s="6">
        <v>225</v>
      </c>
      <c r="O265" s="89" t="s">
        <v>1151</v>
      </c>
    </row>
    <row r="266" spans="1:15" ht="13.5">
      <c r="A266" s="1">
        <v>263</v>
      </c>
      <c r="B266" s="1" t="s">
        <v>1152</v>
      </c>
      <c r="C266" s="1" t="s">
        <v>1148</v>
      </c>
      <c r="D266" s="5">
        <v>17</v>
      </c>
      <c r="E266" s="2" t="s">
        <v>671</v>
      </c>
      <c r="F266" s="2" t="s">
        <v>467</v>
      </c>
      <c r="G266" s="5" t="s">
        <v>211</v>
      </c>
      <c r="H266" s="5" t="s">
        <v>675</v>
      </c>
      <c r="I266" s="1">
        <v>82500</v>
      </c>
      <c r="J266" s="1">
        <v>3750</v>
      </c>
      <c r="K266" s="1">
        <v>15300</v>
      </c>
      <c r="L266" s="9">
        <v>5</v>
      </c>
      <c r="M266" s="1" t="s">
        <v>677</v>
      </c>
      <c r="N266" s="6">
        <v>225</v>
      </c>
      <c r="O266" s="89" t="s">
        <v>1153</v>
      </c>
    </row>
    <row r="267" spans="1:15" ht="13.5">
      <c r="A267" s="1">
        <v>264</v>
      </c>
      <c r="B267" s="1" t="s">
        <v>1154</v>
      </c>
      <c r="C267" s="1" t="s">
        <v>1148</v>
      </c>
      <c r="D267" s="5">
        <v>17</v>
      </c>
      <c r="E267" s="2" t="s">
        <v>671</v>
      </c>
      <c r="F267" s="2" t="s">
        <v>467</v>
      </c>
      <c r="G267" s="5" t="s">
        <v>211</v>
      </c>
      <c r="H267" s="5" t="s">
        <v>675</v>
      </c>
      <c r="I267" s="1">
        <v>110000</v>
      </c>
      <c r="J267" s="1">
        <v>5000</v>
      </c>
      <c r="K267" s="1">
        <v>20400</v>
      </c>
      <c r="L267" s="9">
        <v>5</v>
      </c>
      <c r="M267" s="1" t="s">
        <v>677</v>
      </c>
      <c r="N267" s="6">
        <v>225</v>
      </c>
      <c r="O267" s="89" t="s">
        <v>1155</v>
      </c>
    </row>
    <row r="268" spans="1:15" ht="13.5">
      <c r="A268" s="1">
        <v>265</v>
      </c>
      <c r="B268" s="1" t="s">
        <v>1156</v>
      </c>
      <c r="C268" s="1" t="s">
        <v>1148</v>
      </c>
      <c r="D268" s="5">
        <v>17</v>
      </c>
      <c r="E268" s="2" t="s">
        <v>671</v>
      </c>
      <c r="F268" s="2" t="s">
        <v>467</v>
      </c>
      <c r="G268" s="5" t="s">
        <v>211</v>
      </c>
      <c r="H268" s="5" t="s">
        <v>675</v>
      </c>
      <c r="I268" s="1">
        <v>137500</v>
      </c>
      <c r="J268" s="1">
        <v>6250</v>
      </c>
      <c r="K268" s="1">
        <v>25500</v>
      </c>
      <c r="L268" s="9">
        <v>5</v>
      </c>
      <c r="M268" s="1" t="s">
        <v>677</v>
      </c>
      <c r="N268" s="6">
        <v>225</v>
      </c>
      <c r="O268" s="89" t="s">
        <v>1157</v>
      </c>
    </row>
    <row r="269" spans="1:15" ht="13.5">
      <c r="A269" s="1">
        <v>266</v>
      </c>
      <c r="B269" s="1" t="s">
        <v>1158</v>
      </c>
      <c r="C269" s="1" t="s">
        <v>1159</v>
      </c>
      <c r="D269" s="5">
        <v>9</v>
      </c>
      <c r="E269" s="2" t="s">
        <v>381</v>
      </c>
      <c r="F269" s="2" t="s">
        <v>1160</v>
      </c>
      <c r="G269" s="5" t="s">
        <v>740</v>
      </c>
      <c r="H269" s="5" t="s">
        <v>121</v>
      </c>
      <c r="I269" s="1">
        <v>90000</v>
      </c>
      <c r="J269" s="1">
        <f aca="true" t="shared" si="8" ref="J269:J298">I269/2</f>
        <v>45000</v>
      </c>
      <c r="K269" s="1">
        <f aca="true" t="shared" si="9" ref="K269:K298">I269/25</f>
        <v>3600</v>
      </c>
      <c r="L269" s="9" t="s">
        <v>1464</v>
      </c>
      <c r="M269" s="1" t="s">
        <v>1391</v>
      </c>
      <c r="N269" s="6">
        <v>225</v>
      </c>
      <c r="O269" s="89" t="s">
        <v>1161</v>
      </c>
    </row>
    <row r="270" spans="1:15" ht="13.5">
      <c r="A270" s="1">
        <v>267</v>
      </c>
      <c r="B270" s="1" t="s">
        <v>1162</v>
      </c>
      <c r="C270" s="1" t="s">
        <v>1163</v>
      </c>
      <c r="D270" s="5">
        <v>15</v>
      </c>
      <c r="E270" s="2" t="s">
        <v>671</v>
      </c>
      <c r="F270" s="2" t="s">
        <v>1164</v>
      </c>
      <c r="G270" s="5" t="s">
        <v>674</v>
      </c>
      <c r="H270" s="5" t="s">
        <v>675</v>
      </c>
      <c r="I270" s="1">
        <v>92000</v>
      </c>
      <c r="J270" s="1">
        <f t="shared" si="8"/>
        <v>46000</v>
      </c>
      <c r="K270" s="1">
        <f t="shared" si="9"/>
        <v>3680</v>
      </c>
      <c r="L270" s="9">
        <v>45</v>
      </c>
      <c r="M270" s="1" t="s">
        <v>676</v>
      </c>
      <c r="N270" s="6">
        <v>225</v>
      </c>
      <c r="O270" s="89" t="s">
        <v>1165</v>
      </c>
    </row>
    <row r="271" spans="1:15" ht="13.5">
      <c r="A271" s="1">
        <v>268</v>
      </c>
      <c r="B271" s="1" t="s">
        <v>1166</v>
      </c>
      <c r="C271" s="1" t="s">
        <v>1465</v>
      </c>
      <c r="D271" s="5">
        <v>18</v>
      </c>
      <c r="E271" s="2" t="s">
        <v>671</v>
      </c>
      <c r="F271" s="2" t="s">
        <v>1466</v>
      </c>
      <c r="G271" s="5" t="s">
        <v>674</v>
      </c>
      <c r="H271" s="5" t="s">
        <v>675</v>
      </c>
      <c r="I271" s="1">
        <v>175000</v>
      </c>
      <c r="J271" s="1">
        <f t="shared" si="8"/>
        <v>87500</v>
      </c>
      <c r="K271" s="1">
        <f t="shared" si="9"/>
        <v>7000</v>
      </c>
      <c r="L271" s="9">
        <v>40</v>
      </c>
      <c r="M271" s="1" t="s">
        <v>676</v>
      </c>
      <c r="N271" s="6">
        <v>225</v>
      </c>
      <c r="O271" s="89" t="s">
        <v>1167</v>
      </c>
    </row>
    <row r="272" spans="1:15" ht="13.5">
      <c r="A272" s="1">
        <v>269</v>
      </c>
      <c r="B272" s="1" t="s">
        <v>1168</v>
      </c>
      <c r="C272" s="1" t="s">
        <v>1169</v>
      </c>
      <c r="D272" s="5">
        <v>15</v>
      </c>
      <c r="E272" s="2" t="s">
        <v>1170</v>
      </c>
      <c r="F272" s="2" t="s">
        <v>1171</v>
      </c>
      <c r="G272" s="5" t="s">
        <v>674</v>
      </c>
      <c r="H272" s="5" t="s">
        <v>675</v>
      </c>
      <c r="I272" s="1">
        <v>152000</v>
      </c>
      <c r="J272" s="1">
        <f t="shared" si="8"/>
        <v>76000</v>
      </c>
      <c r="K272" s="1">
        <f t="shared" si="9"/>
        <v>6080</v>
      </c>
      <c r="L272" s="9">
        <v>50</v>
      </c>
      <c r="M272" s="1" t="s">
        <v>1445</v>
      </c>
      <c r="N272" s="6" t="s">
        <v>641</v>
      </c>
      <c r="O272" s="89" t="s">
        <v>1172</v>
      </c>
    </row>
    <row r="273" spans="1:15" ht="13.5">
      <c r="A273" s="1">
        <v>270</v>
      </c>
      <c r="B273" s="1" t="s">
        <v>1173</v>
      </c>
      <c r="C273" s="1" t="s">
        <v>1174</v>
      </c>
      <c r="D273" s="5">
        <v>5</v>
      </c>
      <c r="E273" s="2" t="s">
        <v>283</v>
      </c>
      <c r="F273" s="2" t="s">
        <v>1175</v>
      </c>
      <c r="G273" s="5" t="s">
        <v>740</v>
      </c>
      <c r="H273" s="5" t="s">
        <v>121</v>
      </c>
      <c r="I273" s="1">
        <v>50000</v>
      </c>
      <c r="J273" s="1">
        <f t="shared" si="8"/>
        <v>25000</v>
      </c>
      <c r="K273" s="1">
        <f t="shared" si="9"/>
        <v>2000</v>
      </c>
      <c r="L273" s="9">
        <v>1</v>
      </c>
      <c r="M273" s="1" t="s">
        <v>1403</v>
      </c>
      <c r="N273" s="6">
        <v>226</v>
      </c>
      <c r="O273" s="89" t="s">
        <v>1176</v>
      </c>
    </row>
    <row r="274" spans="1:15" ht="13.5">
      <c r="A274" s="1">
        <v>271</v>
      </c>
      <c r="B274" s="1" t="s">
        <v>1177</v>
      </c>
      <c r="C274" s="1" t="s">
        <v>1178</v>
      </c>
      <c r="D274" s="5">
        <v>17</v>
      </c>
      <c r="E274" s="2" t="s">
        <v>136</v>
      </c>
      <c r="F274" s="2" t="s">
        <v>1179</v>
      </c>
      <c r="G274" s="5" t="s">
        <v>674</v>
      </c>
      <c r="H274" s="5" t="s">
        <v>346</v>
      </c>
      <c r="I274" s="1">
        <v>23760</v>
      </c>
      <c r="J274" s="1">
        <f t="shared" si="8"/>
        <v>11880</v>
      </c>
      <c r="K274" s="1">
        <f t="shared" si="9"/>
        <v>950.4</v>
      </c>
      <c r="L274" s="9" t="s">
        <v>1435</v>
      </c>
      <c r="M274" s="1" t="s">
        <v>1436</v>
      </c>
      <c r="N274" s="6">
        <v>226</v>
      </c>
      <c r="O274" s="89" t="s">
        <v>1180</v>
      </c>
    </row>
    <row r="275" spans="1:15" ht="13.5">
      <c r="A275" s="1">
        <v>272</v>
      </c>
      <c r="B275" s="1" t="s">
        <v>1181</v>
      </c>
      <c r="C275" s="1" t="s">
        <v>1182</v>
      </c>
      <c r="D275" s="5">
        <v>5</v>
      </c>
      <c r="E275" s="2" t="s">
        <v>672</v>
      </c>
      <c r="F275" s="2" t="s">
        <v>1183</v>
      </c>
      <c r="G275" s="5" t="s">
        <v>740</v>
      </c>
      <c r="H275" s="5" t="s">
        <v>767</v>
      </c>
      <c r="I275" s="1">
        <v>12000</v>
      </c>
      <c r="J275" s="1">
        <f t="shared" si="8"/>
        <v>6000</v>
      </c>
      <c r="K275" s="1">
        <f t="shared" si="9"/>
        <v>480</v>
      </c>
      <c r="L275" s="9" t="s">
        <v>1396</v>
      </c>
      <c r="M275" s="1" t="s">
        <v>1397</v>
      </c>
      <c r="N275" s="6">
        <v>226</v>
      </c>
      <c r="O275" s="89" t="s">
        <v>1525</v>
      </c>
    </row>
    <row r="276" spans="1:15" ht="13.5">
      <c r="A276" s="1">
        <v>273</v>
      </c>
      <c r="B276" s="1" t="s">
        <v>1526</v>
      </c>
      <c r="C276" s="1" t="s">
        <v>1467</v>
      </c>
      <c r="D276" s="5">
        <v>15</v>
      </c>
      <c r="E276" s="2" t="s">
        <v>938</v>
      </c>
      <c r="F276" s="2" t="s">
        <v>1527</v>
      </c>
      <c r="G276" s="5" t="s">
        <v>740</v>
      </c>
      <c r="H276" s="5" t="s">
        <v>675</v>
      </c>
      <c r="I276" s="1">
        <v>25000</v>
      </c>
      <c r="J276" s="1">
        <f t="shared" si="8"/>
        <v>12500</v>
      </c>
      <c r="K276" s="1">
        <f t="shared" si="9"/>
        <v>1000</v>
      </c>
      <c r="L276" s="9">
        <v>160</v>
      </c>
      <c r="M276" s="1" t="s">
        <v>1429</v>
      </c>
      <c r="N276" s="6">
        <v>226</v>
      </c>
      <c r="O276" s="89" t="s">
        <v>1528</v>
      </c>
    </row>
    <row r="277" spans="1:15" ht="13.5">
      <c r="A277" s="1">
        <v>274</v>
      </c>
      <c r="B277" s="1" t="s">
        <v>1529</v>
      </c>
      <c r="C277" s="1" t="s">
        <v>1468</v>
      </c>
      <c r="D277" s="5">
        <v>12</v>
      </c>
      <c r="E277" s="2" t="s">
        <v>1469</v>
      </c>
      <c r="F277" s="2" t="s">
        <v>1470</v>
      </c>
      <c r="G277" s="5" t="s">
        <v>740</v>
      </c>
      <c r="H277" s="5" t="s">
        <v>1010</v>
      </c>
      <c r="I277" s="1">
        <v>9000</v>
      </c>
      <c r="J277" s="1">
        <f t="shared" si="8"/>
        <v>4500</v>
      </c>
      <c r="K277" s="1">
        <f t="shared" si="9"/>
        <v>360</v>
      </c>
      <c r="L277" s="9">
        <v>1</v>
      </c>
      <c r="M277" s="1" t="s">
        <v>1471</v>
      </c>
      <c r="N277" s="6">
        <v>226</v>
      </c>
      <c r="O277" s="89" t="s">
        <v>1530</v>
      </c>
    </row>
    <row r="278" spans="1:15" ht="13.5">
      <c r="A278" s="1">
        <v>275</v>
      </c>
      <c r="B278" s="1" t="s">
        <v>1531</v>
      </c>
      <c r="C278" s="1" t="s">
        <v>1532</v>
      </c>
      <c r="D278" s="5">
        <v>20</v>
      </c>
      <c r="E278" s="2" t="s">
        <v>1533</v>
      </c>
      <c r="F278" s="2" t="s">
        <v>1534</v>
      </c>
      <c r="G278" s="5" t="s">
        <v>211</v>
      </c>
      <c r="H278" s="5" t="s">
        <v>675</v>
      </c>
      <c r="I278" s="1">
        <v>2000</v>
      </c>
      <c r="J278" s="1">
        <f t="shared" si="8"/>
        <v>1000</v>
      </c>
      <c r="K278" s="1">
        <f t="shared" si="9"/>
        <v>80</v>
      </c>
      <c r="L278" s="9" t="s">
        <v>1472</v>
      </c>
      <c r="M278" s="1" t="s">
        <v>1385</v>
      </c>
      <c r="N278" s="6">
        <v>226</v>
      </c>
      <c r="O278" s="89" t="s">
        <v>1535</v>
      </c>
    </row>
    <row r="279" spans="1:15" ht="13.5">
      <c r="A279" s="1">
        <v>276</v>
      </c>
      <c r="B279" s="1" t="s">
        <v>1536</v>
      </c>
      <c r="C279" s="1" t="s">
        <v>1537</v>
      </c>
      <c r="D279" s="5">
        <v>6</v>
      </c>
      <c r="E279" s="2" t="s">
        <v>1538</v>
      </c>
      <c r="F279" s="2" t="s">
        <v>1539</v>
      </c>
      <c r="G279" s="5" t="s">
        <v>694</v>
      </c>
      <c r="H279" s="5" t="s">
        <v>675</v>
      </c>
      <c r="I279" s="1">
        <v>13000</v>
      </c>
      <c r="J279" s="1">
        <f t="shared" si="8"/>
        <v>6500</v>
      </c>
      <c r="K279" s="1">
        <f t="shared" si="9"/>
        <v>520</v>
      </c>
      <c r="L279" s="9">
        <v>5</v>
      </c>
      <c r="M279" s="1" t="s">
        <v>452</v>
      </c>
      <c r="N279" s="6">
        <v>226</v>
      </c>
      <c r="O279" s="89" t="s">
        <v>1540</v>
      </c>
    </row>
    <row r="280" spans="1:15" ht="13.5">
      <c r="A280" s="1">
        <v>277</v>
      </c>
      <c r="B280" s="1" t="s">
        <v>1541</v>
      </c>
      <c r="C280" s="1" t="s">
        <v>1542</v>
      </c>
      <c r="D280" s="5">
        <v>5</v>
      </c>
      <c r="E280" s="2" t="s">
        <v>671</v>
      </c>
      <c r="F280" s="2" t="s">
        <v>1543</v>
      </c>
      <c r="G280" s="5" t="s">
        <v>740</v>
      </c>
      <c r="H280" s="5" t="s">
        <v>675</v>
      </c>
      <c r="I280" s="1">
        <v>30000</v>
      </c>
      <c r="J280" s="1">
        <f t="shared" si="8"/>
        <v>15000</v>
      </c>
      <c r="K280" s="1">
        <f t="shared" si="9"/>
        <v>1200</v>
      </c>
      <c r="L280" s="9">
        <v>5</v>
      </c>
      <c r="M280" s="1" t="s">
        <v>1427</v>
      </c>
      <c r="N280" s="6">
        <v>226</v>
      </c>
      <c r="O280" s="89" t="s">
        <v>1544</v>
      </c>
    </row>
    <row r="281" spans="1:15" ht="13.5">
      <c r="A281" s="1">
        <v>278</v>
      </c>
      <c r="B281" s="1" t="s">
        <v>1545</v>
      </c>
      <c r="C281" s="1" t="s">
        <v>1546</v>
      </c>
      <c r="D281" s="5">
        <v>17</v>
      </c>
      <c r="E281" s="2" t="s">
        <v>671</v>
      </c>
      <c r="F281" s="2" t="s">
        <v>1547</v>
      </c>
      <c r="G281" s="5" t="s">
        <v>694</v>
      </c>
      <c r="H281" s="5" t="s">
        <v>675</v>
      </c>
      <c r="I281" s="1">
        <v>40000</v>
      </c>
      <c r="J281" s="1">
        <f t="shared" si="8"/>
        <v>20000</v>
      </c>
      <c r="K281" s="1">
        <f t="shared" si="9"/>
        <v>1600</v>
      </c>
      <c r="L281" s="9" t="s">
        <v>1473</v>
      </c>
      <c r="M281" s="1" t="s">
        <v>1400</v>
      </c>
      <c r="N281" s="6">
        <v>226</v>
      </c>
      <c r="O281" s="89" t="s">
        <v>1548</v>
      </c>
    </row>
    <row r="282" spans="1:15" ht="13.5">
      <c r="A282" s="1">
        <v>279</v>
      </c>
      <c r="B282" s="1" t="s">
        <v>1549</v>
      </c>
      <c r="C282" s="1" t="s">
        <v>1550</v>
      </c>
      <c r="D282" s="5">
        <v>5</v>
      </c>
      <c r="E282" s="2" t="s">
        <v>188</v>
      </c>
      <c r="F282" s="2" t="s">
        <v>324</v>
      </c>
      <c r="G282" s="5" t="s">
        <v>740</v>
      </c>
      <c r="H282" s="5" t="s">
        <v>675</v>
      </c>
      <c r="I282" s="1">
        <v>3500</v>
      </c>
      <c r="J282" s="1">
        <f t="shared" si="8"/>
        <v>1750</v>
      </c>
      <c r="K282" s="1">
        <f t="shared" si="9"/>
        <v>140</v>
      </c>
      <c r="L282" s="9">
        <v>1</v>
      </c>
      <c r="M282" s="1" t="s">
        <v>1454</v>
      </c>
      <c r="N282" s="6" t="s">
        <v>642</v>
      </c>
      <c r="O282" s="89" t="s">
        <v>1551</v>
      </c>
    </row>
    <row r="283" spans="1:15" ht="13.5">
      <c r="A283" s="1">
        <v>280</v>
      </c>
      <c r="B283" s="1" t="s">
        <v>1552</v>
      </c>
      <c r="C283" s="1" t="s">
        <v>1553</v>
      </c>
      <c r="D283" s="5">
        <v>11</v>
      </c>
      <c r="E283" s="2" t="s">
        <v>672</v>
      </c>
      <c r="F283" s="2" t="s">
        <v>1554</v>
      </c>
      <c r="G283" s="5" t="s">
        <v>740</v>
      </c>
      <c r="H283" s="5" t="s">
        <v>1555</v>
      </c>
      <c r="I283" s="1">
        <v>90000</v>
      </c>
      <c r="J283" s="1">
        <f t="shared" si="8"/>
        <v>45000</v>
      </c>
      <c r="K283" s="1">
        <f t="shared" si="9"/>
        <v>3600</v>
      </c>
      <c r="L283" s="9">
        <v>1</v>
      </c>
      <c r="M283" s="1" t="s">
        <v>1474</v>
      </c>
      <c r="N283" s="6">
        <v>227</v>
      </c>
      <c r="O283" s="89" t="s">
        <v>1556</v>
      </c>
    </row>
    <row r="284" spans="1:15" ht="13.5">
      <c r="A284" s="1">
        <v>281</v>
      </c>
      <c r="B284" s="1" t="s">
        <v>1557</v>
      </c>
      <c r="C284" s="1" t="s">
        <v>1558</v>
      </c>
      <c r="D284" s="5">
        <v>14</v>
      </c>
      <c r="E284" s="2" t="s">
        <v>1559</v>
      </c>
      <c r="F284" s="2" t="s">
        <v>1560</v>
      </c>
      <c r="G284" s="5" t="s">
        <v>740</v>
      </c>
      <c r="H284" s="5" t="s">
        <v>1555</v>
      </c>
      <c r="I284" s="1">
        <v>75000</v>
      </c>
      <c r="J284" s="1">
        <f t="shared" si="8"/>
        <v>37500</v>
      </c>
      <c r="K284" s="1">
        <f t="shared" si="9"/>
        <v>3000</v>
      </c>
      <c r="L284" s="9">
        <v>1</v>
      </c>
      <c r="M284" s="1" t="s">
        <v>676</v>
      </c>
      <c r="N284" s="6">
        <v>227</v>
      </c>
      <c r="O284" s="89" t="s">
        <v>1561</v>
      </c>
    </row>
    <row r="285" spans="1:15" ht="13.5">
      <c r="A285" s="1">
        <v>282</v>
      </c>
      <c r="B285" s="1" t="s">
        <v>1562</v>
      </c>
      <c r="C285" s="1" t="s">
        <v>1563</v>
      </c>
      <c r="D285" s="5">
        <v>14</v>
      </c>
      <c r="E285" s="2" t="s">
        <v>1564</v>
      </c>
      <c r="F285" s="2" t="s">
        <v>1565</v>
      </c>
      <c r="G285" s="5" t="s">
        <v>740</v>
      </c>
      <c r="H285" s="5" t="s">
        <v>1555</v>
      </c>
      <c r="I285" s="1">
        <v>75000</v>
      </c>
      <c r="J285" s="1">
        <f t="shared" si="8"/>
        <v>37500</v>
      </c>
      <c r="K285" s="1">
        <f t="shared" si="9"/>
        <v>3000</v>
      </c>
      <c r="L285" s="9">
        <v>1</v>
      </c>
      <c r="M285" s="1" t="s">
        <v>1389</v>
      </c>
      <c r="N285" s="6">
        <v>227</v>
      </c>
      <c r="O285" s="89" t="s">
        <v>1566</v>
      </c>
    </row>
    <row r="286" spans="1:15" ht="13.5">
      <c r="A286" s="1">
        <v>283</v>
      </c>
      <c r="B286" s="1" t="s">
        <v>1567</v>
      </c>
      <c r="C286" s="1" t="s">
        <v>1568</v>
      </c>
      <c r="D286" s="5">
        <v>14</v>
      </c>
      <c r="E286" s="2" t="s">
        <v>1569</v>
      </c>
      <c r="F286" s="2" t="s">
        <v>1570</v>
      </c>
      <c r="G286" s="5" t="s">
        <v>740</v>
      </c>
      <c r="H286" s="5" t="s">
        <v>1555</v>
      </c>
      <c r="I286" s="1">
        <v>75000</v>
      </c>
      <c r="J286" s="1">
        <f t="shared" si="8"/>
        <v>37500</v>
      </c>
      <c r="K286" s="1">
        <f t="shared" si="9"/>
        <v>3000</v>
      </c>
      <c r="L286" s="9">
        <v>1</v>
      </c>
      <c r="M286" s="1" t="s">
        <v>676</v>
      </c>
      <c r="N286" s="6">
        <v>227</v>
      </c>
      <c r="O286" s="89" t="s">
        <v>1571</v>
      </c>
    </row>
    <row r="287" spans="1:15" ht="13.5">
      <c r="A287" s="1">
        <v>284</v>
      </c>
      <c r="B287" s="1" t="s">
        <v>1572</v>
      </c>
      <c r="C287" s="1" t="s">
        <v>529</v>
      </c>
      <c r="D287" s="5">
        <v>15</v>
      </c>
      <c r="E287" s="2" t="s">
        <v>188</v>
      </c>
      <c r="F287" s="2" t="s">
        <v>530</v>
      </c>
      <c r="G287" s="5" t="s">
        <v>674</v>
      </c>
      <c r="H287" s="5" t="s">
        <v>1555</v>
      </c>
      <c r="I287" s="1">
        <v>27000</v>
      </c>
      <c r="J287" s="1">
        <f t="shared" si="8"/>
        <v>13500</v>
      </c>
      <c r="K287" s="1">
        <f t="shared" si="9"/>
        <v>1080</v>
      </c>
      <c r="L287" s="9">
        <v>1</v>
      </c>
      <c r="M287" s="1" t="s">
        <v>1475</v>
      </c>
      <c r="N287" s="6">
        <v>227</v>
      </c>
      <c r="O287" s="89" t="s">
        <v>531</v>
      </c>
    </row>
    <row r="288" spans="1:15" ht="13.5">
      <c r="A288" s="1">
        <v>285</v>
      </c>
      <c r="B288" s="1" t="s">
        <v>532</v>
      </c>
      <c r="C288" s="1" t="s">
        <v>1476</v>
      </c>
      <c r="D288" s="5">
        <v>17</v>
      </c>
      <c r="E288" s="2" t="s">
        <v>1477</v>
      </c>
      <c r="F288" s="2" t="s">
        <v>1478</v>
      </c>
      <c r="G288" s="5" t="s">
        <v>740</v>
      </c>
      <c r="H288" s="5" t="s">
        <v>1555</v>
      </c>
      <c r="I288" s="1">
        <v>58000</v>
      </c>
      <c r="J288" s="1">
        <f t="shared" si="8"/>
        <v>29000</v>
      </c>
      <c r="K288" s="1">
        <f t="shared" si="9"/>
        <v>2320</v>
      </c>
      <c r="L288" s="9">
        <v>1</v>
      </c>
      <c r="M288" s="1" t="s">
        <v>1386</v>
      </c>
      <c r="N288" s="6">
        <v>227</v>
      </c>
      <c r="O288" s="89" t="s">
        <v>533</v>
      </c>
    </row>
    <row r="289" spans="1:15" ht="13.5">
      <c r="A289" s="1">
        <v>286</v>
      </c>
      <c r="B289" s="1" t="s">
        <v>534</v>
      </c>
      <c r="C289" s="1" t="s">
        <v>535</v>
      </c>
      <c r="D289" s="5">
        <v>10</v>
      </c>
      <c r="E289" s="2" t="s">
        <v>188</v>
      </c>
      <c r="F289" s="2" t="s">
        <v>536</v>
      </c>
      <c r="G289" s="5" t="s">
        <v>740</v>
      </c>
      <c r="H289" s="5" t="s">
        <v>1555</v>
      </c>
      <c r="I289" s="1">
        <v>10000</v>
      </c>
      <c r="J289" s="1">
        <f t="shared" si="8"/>
        <v>5000</v>
      </c>
      <c r="K289" s="1">
        <f t="shared" si="9"/>
        <v>400</v>
      </c>
      <c r="L289" s="9">
        <v>1</v>
      </c>
      <c r="M289" s="1" t="s">
        <v>1424</v>
      </c>
      <c r="N289" s="6">
        <v>227</v>
      </c>
      <c r="O289" s="89" t="s">
        <v>537</v>
      </c>
    </row>
    <row r="290" spans="1:15" ht="13.5">
      <c r="A290" s="1">
        <v>287</v>
      </c>
      <c r="B290" s="1" t="s">
        <v>538</v>
      </c>
      <c r="C290" s="1" t="s">
        <v>539</v>
      </c>
      <c r="D290" s="5">
        <v>9</v>
      </c>
      <c r="E290" s="2" t="s">
        <v>423</v>
      </c>
      <c r="F290" s="2" t="s">
        <v>540</v>
      </c>
      <c r="G290" s="5" t="s">
        <v>211</v>
      </c>
      <c r="H290" s="5" t="s">
        <v>1555</v>
      </c>
      <c r="I290" s="1">
        <v>7000</v>
      </c>
      <c r="J290" s="1">
        <f t="shared" si="8"/>
        <v>3500</v>
      </c>
      <c r="K290" s="1">
        <f t="shared" si="9"/>
        <v>280</v>
      </c>
      <c r="L290" s="9">
        <v>1</v>
      </c>
      <c r="M290" s="1" t="s">
        <v>1403</v>
      </c>
      <c r="N290" s="6">
        <v>227</v>
      </c>
      <c r="O290" s="89" t="s">
        <v>275</v>
      </c>
    </row>
    <row r="291" spans="1:15" ht="13.5">
      <c r="A291" s="1">
        <v>288</v>
      </c>
      <c r="B291" s="1" t="s">
        <v>541</v>
      </c>
      <c r="C291" s="1" t="s">
        <v>1479</v>
      </c>
      <c r="D291" s="5">
        <v>12</v>
      </c>
      <c r="E291" s="2" t="s">
        <v>1480</v>
      </c>
      <c r="F291" s="2" t="s">
        <v>1481</v>
      </c>
      <c r="G291" s="5" t="s">
        <v>674</v>
      </c>
      <c r="H291" s="5" t="s">
        <v>675</v>
      </c>
      <c r="I291" s="1">
        <v>21000</v>
      </c>
      <c r="J291" s="1">
        <f t="shared" si="8"/>
        <v>10500</v>
      </c>
      <c r="K291" s="1">
        <f t="shared" si="9"/>
        <v>840</v>
      </c>
      <c r="L291" s="9">
        <v>5</v>
      </c>
      <c r="M291" s="1" t="s">
        <v>1403</v>
      </c>
      <c r="N291" s="6" t="s">
        <v>643</v>
      </c>
      <c r="O291" s="89" t="s">
        <v>542</v>
      </c>
    </row>
    <row r="292" spans="1:15" ht="13.5">
      <c r="A292" s="1">
        <v>289</v>
      </c>
      <c r="B292" s="1" t="s">
        <v>543</v>
      </c>
      <c r="C292" s="1" t="s">
        <v>544</v>
      </c>
      <c r="D292" s="5">
        <v>3</v>
      </c>
      <c r="E292" s="2" t="s">
        <v>188</v>
      </c>
      <c r="F292" s="2" t="s">
        <v>545</v>
      </c>
      <c r="G292" s="5" t="s">
        <v>674</v>
      </c>
      <c r="H292" s="5" t="s">
        <v>675</v>
      </c>
      <c r="I292" s="1">
        <v>3000</v>
      </c>
      <c r="J292" s="1">
        <f t="shared" si="8"/>
        <v>1500</v>
      </c>
      <c r="K292" s="1">
        <f t="shared" si="9"/>
        <v>120</v>
      </c>
      <c r="L292" s="9">
        <v>3</v>
      </c>
      <c r="M292" s="1" t="s">
        <v>145</v>
      </c>
      <c r="N292" s="6">
        <v>228</v>
      </c>
      <c r="O292" s="89" t="s">
        <v>546</v>
      </c>
    </row>
    <row r="293" spans="1:15" ht="13.5">
      <c r="A293" s="1">
        <v>290</v>
      </c>
      <c r="B293" s="1" t="s">
        <v>547</v>
      </c>
      <c r="C293" s="1" t="s">
        <v>548</v>
      </c>
      <c r="D293" s="5">
        <v>5</v>
      </c>
      <c r="E293" s="2" t="s">
        <v>671</v>
      </c>
      <c r="F293" s="2" t="s">
        <v>549</v>
      </c>
      <c r="G293" s="5" t="s">
        <v>694</v>
      </c>
      <c r="H293" s="5" t="s">
        <v>201</v>
      </c>
      <c r="I293" s="1">
        <v>2000</v>
      </c>
      <c r="J293" s="1">
        <f t="shared" si="8"/>
        <v>1000</v>
      </c>
      <c r="K293" s="1">
        <f t="shared" si="9"/>
        <v>80</v>
      </c>
      <c r="L293" s="9">
        <v>1</v>
      </c>
      <c r="M293" s="1" t="s">
        <v>550</v>
      </c>
      <c r="N293" s="6" t="s">
        <v>551</v>
      </c>
      <c r="O293" s="89" t="s">
        <v>552</v>
      </c>
    </row>
    <row r="294" spans="1:15" ht="13.5">
      <c r="A294" s="1">
        <v>291</v>
      </c>
      <c r="B294" s="1" t="s">
        <v>553</v>
      </c>
      <c r="C294" s="1" t="s">
        <v>554</v>
      </c>
      <c r="D294" s="5">
        <v>5</v>
      </c>
      <c r="E294" s="2" t="s">
        <v>671</v>
      </c>
      <c r="F294" s="2" t="s">
        <v>555</v>
      </c>
      <c r="G294" s="5" t="s">
        <v>740</v>
      </c>
      <c r="H294" s="4" t="s">
        <v>695</v>
      </c>
      <c r="I294" s="1">
        <v>2000</v>
      </c>
      <c r="J294" s="1">
        <f t="shared" si="8"/>
        <v>1000</v>
      </c>
      <c r="K294" s="1">
        <f t="shared" si="9"/>
        <v>80</v>
      </c>
      <c r="L294" s="9" t="s">
        <v>1387</v>
      </c>
      <c r="M294" s="1" t="s">
        <v>550</v>
      </c>
      <c r="N294" s="6" t="s">
        <v>551</v>
      </c>
      <c r="O294" s="89" t="s">
        <v>301</v>
      </c>
    </row>
    <row r="295" spans="1:15" ht="13.5">
      <c r="A295" s="1">
        <v>292</v>
      </c>
      <c r="B295" s="1" t="s">
        <v>556</v>
      </c>
      <c r="C295" s="1" t="s">
        <v>554</v>
      </c>
      <c r="D295" s="5">
        <v>6</v>
      </c>
      <c r="E295" s="2" t="s">
        <v>671</v>
      </c>
      <c r="F295" s="2" t="s">
        <v>555</v>
      </c>
      <c r="G295" s="5" t="s">
        <v>740</v>
      </c>
      <c r="H295" s="4" t="s">
        <v>695</v>
      </c>
      <c r="I295" s="1">
        <v>8000</v>
      </c>
      <c r="J295" s="1">
        <f t="shared" si="8"/>
        <v>4000</v>
      </c>
      <c r="K295" s="1">
        <f t="shared" si="9"/>
        <v>320</v>
      </c>
      <c r="L295" s="9" t="s">
        <v>1387</v>
      </c>
      <c r="M295" s="1" t="s">
        <v>550</v>
      </c>
      <c r="N295" s="6" t="s">
        <v>662</v>
      </c>
      <c r="O295" s="89" t="s">
        <v>557</v>
      </c>
    </row>
    <row r="296" spans="1:15" ht="13.5">
      <c r="A296" s="1">
        <v>293</v>
      </c>
      <c r="B296" s="1" t="s">
        <v>558</v>
      </c>
      <c r="C296" s="1" t="s">
        <v>554</v>
      </c>
      <c r="D296" s="5">
        <v>9</v>
      </c>
      <c r="E296" s="2" t="s">
        <v>671</v>
      </c>
      <c r="F296" s="2" t="s">
        <v>555</v>
      </c>
      <c r="G296" s="5" t="s">
        <v>740</v>
      </c>
      <c r="H296" s="4" t="s">
        <v>695</v>
      </c>
      <c r="I296" s="1">
        <v>18000</v>
      </c>
      <c r="J296" s="1">
        <f t="shared" si="8"/>
        <v>9000</v>
      </c>
      <c r="K296" s="1">
        <f t="shared" si="9"/>
        <v>720</v>
      </c>
      <c r="L296" s="9" t="s">
        <v>1402</v>
      </c>
      <c r="M296" s="1" t="s">
        <v>550</v>
      </c>
      <c r="N296" s="6" t="s">
        <v>662</v>
      </c>
      <c r="O296" s="89" t="s">
        <v>559</v>
      </c>
    </row>
    <row r="297" spans="1:15" ht="13.5">
      <c r="A297" s="1">
        <v>294</v>
      </c>
      <c r="B297" s="1" t="s">
        <v>560</v>
      </c>
      <c r="C297" s="1" t="s">
        <v>554</v>
      </c>
      <c r="D297" s="5">
        <v>12</v>
      </c>
      <c r="E297" s="2" t="s">
        <v>671</v>
      </c>
      <c r="F297" s="2" t="s">
        <v>555</v>
      </c>
      <c r="G297" s="5" t="s">
        <v>740</v>
      </c>
      <c r="H297" s="4" t="s">
        <v>695</v>
      </c>
      <c r="I297" s="1">
        <v>32000</v>
      </c>
      <c r="J297" s="1">
        <f t="shared" si="8"/>
        <v>16000</v>
      </c>
      <c r="K297" s="1">
        <f t="shared" si="9"/>
        <v>1280</v>
      </c>
      <c r="L297" s="9" t="s">
        <v>1482</v>
      </c>
      <c r="M297" s="1" t="s">
        <v>550</v>
      </c>
      <c r="N297" s="6" t="s">
        <v>662</v>
      </c>
      <c r="O297" s="89" t="s">
        <v>561</v>
      </c>
    </row>
    <row r="298" spans="1:15" ht="13.5">
      <c r="A298" s="1">
        <v>295</v>
      </c>
      <c r="B298" s="1" t="s">
        <v>562</v>
      </c>
      <c r="C298" s="1" t="s">
        <v>554</v>
      </c>
      <c r="D298" s="5">
        <v>15</v>
      </c>
      <c r="E298" s="2" t="s">
        <v>671</v>
      </c>
      <c r="F298" s="2" t="s">
        <v>555</v>
      </c>
      <c r="G298" s="5" t="s">
        <v>740</v>
      </c>
      <c r="H298" s="4" t="s">
        <v>695</v>
      </c>
      <c r="I298" s="1">
        <v>50000</v>
      </c>
      <c r="J298" s="1">
        <f t="shared" si="8"/>
        <v>25000</v>
      </c>
      <c r="K298" s="1">
        <f t="shared" si="9"/>
        <v>2000</v>
      </c>
      <c r="L298" s="9" t="s">
        <v>1483</v>
      </c>
      <c r="M298" s="1" t="s">
        <v>550</v>
      </c>
      <c r="N298" s="6" t="s">
        <v>662</v>
      </c>
      <c r="O298" s="89" t="s">
        <v>563</v>
      </c>
    </row>
    <row r="299" spans="1:15" ht="13.5">
      <c r="A299" s="1">
        <v>296</v>
      </c>
      <c r="B299" s="1" t="s">
        <v>564</v>
      </c>
      <c r="C299" s="1" t="s">
        <v>565</v>
      </c>
      <c r="D299" s="5">
        <v>10</v>
      </c>
      <c r="E299" s="2" t="s">
        <v>566</v>
      </c>
      <c r="F299" s="2" t="s">
        <v>567</v>
      </c>
      <c r="G299" s="5" t="s">
        <v>674</v>
      </c>
      <c r="H299" s="5" t="s">
        <v>675</v>
      </c>
      <c r="I299" s="1">
        <v>54500</v>
      </c>
      <c r="J299" s="1">
        <v>33500</v>
      </c>
      <c r="K299" s="1">
        <v>1680</v>
      </c>
      <c r="L299" s="9">
        <v>400</v>
      </c>
      <c r="M299" s="1" t="s">
        <v>550</v>
      </c>
      <c r="N299" s="6" t="s">
        <v>551</v>
      </c>
      <c r="O299" s="89" t="s">
        <v>568</v>
      </c>
    </row>
    <row r="300" spans="1:15" ht="13.5">
      <c r="A300" s="1">
        <v>297</v>
      </c>
      <c r="B300" s="1" t="s">
        <v>569</v>
      </c>
      <c r="C300" s="1" t="s">
        <v>570</v>
      </c>
      <c r="D300" s="5">
        <v>11</v>
      </c>
      <c r="E300" s="2" t="s">
        <v>671</v>
      </c>
      <c r="F300" s="2" t="s">
        <v>571</v>
      </c>
      <c r="G300" s="5" t="s">
        <v>674</v>
      </c>
      <c r="H300" s="5" t="s">
        <v>675</v>
      </c>
      <c r="I300" s="1">
        <v>29975</v>
      </c>
      <c r="J300" s="1">
        <f aca="true" t="shared" si="10" ref="J300:J363">I300/2</f>
        <v>14987.5</v>
      </c>
      <c r="K300" s="1">
        <f aca="true" t="shared" si="11" ref="K300:K363">I300/25</f>
        <v>1199</v>
      </c>
      <c r="L300" s="9">
        <v>10</v>
      </c>
      <c r="M300" s="1" t="s">
        <v>550</v>
      </c>
      <c r="N300" s="6" t="s">
        <v>572</v>
      </c>
      <c r="O300" s="89" t="s">
        <v>573</v>
      </c>
    </row>
    <row r="301" spans="1:15" ht="13.5">
      <c r="A301" s="1">
        <v>298</v>
      </c>
      <c r="B301" s="1" t="s">
        <v>574</v>
      </c>
      <c r="C301" s="1" t="s">
        <v>1484</v>
      </c>
      <c r="D301" s="5">
        <v>11</v>
      </c>
      <c r="E301" s="2" t="s">
        <v>1485</v>
      </c>
      <c r="F301" s="2" t="s">
        <v>1486</v>
      </c>
      <c r="G301" s="5" t="s">
        <v>211</v>
      </c>
      <c r="H301" s="5" t="s">
        <v>675</v>
      </c>
      <c r="I301" s="1">
        <v>6600</v>
      </c>
      <c r="J301" s="1">
        <f t="shared" si="10"/>
        <v>3300</v>
      </c>
      <c r="K301" s="1">
        <f t="shared" si="11"/>
        <v>264</v>
      </c>
      <c r="L301" s="9" t="s">
        <v>1415</v>
      </c>
      <c r="M301" s="1" t="s">
        <v>550</v>
      </c>
      <c r="N301" s="6" t="s">
        <v>575</v>
      </c>
      <c r="O301" s="89" t="s">
        <v>576</v>
      </c>
    </row>
    <row r="302" spans="1:15" ht="13.5">
      <c r="A302" s="1">
        <v>299</v>
      </c>
      <c r="B302" s="1" t="s">
        <v>577</v>
      </c>
      <c r="C302" s="1" t="s">
        <v>578</v>
      </c>
      <c r="D302" s="5">
        <v>3</v>
      </c>
      <c r="E302" s="2" t="s">
        <v>671</v>
      </c>
      <c r="F302" s="2" t="s">
        <v>549</v>
      </c>
      <c r="G302" s="5" t="s">
        <v>740</v>
      </c>
      <c r="H302" s="5" t="s">
        <v>675</v>
      </c>
      <c r="I302" s="1">
        <v>1600</v>
      </c>
      <c r="J302" s="1">
        <f t="shared" si="10"/>
        <v>800</v>
      </c>
      <c r="K302" s="1">
        <f t="shared" si="11"/>
        <v>64</v>
      </c>
      <c r="L302" s="9">
        <v>1</v>
      </c>
      <c r="M302" s="1" t="s">
        <v>550</v>
      </c>
      <c r="N302" s="6" t="s">
        <v>575</v>
      </c>
      <c r="O302" s="89" t="s">
        <v>579</v>
      </c>
    </row>
    <row r="303" spans="1:15" ht="13.5">
      <c r="A303" s="1">
        <v>300</v>
      </c>
      <c r="B303" s="1" t="s">
        <v>580</v>
      </c>
      <c r="C303" s="1" t="s">
        <v>581</v>
      </c>
      <c r="D303" s="5">
        <v>11</v>
      </c>
      <c r="E303" s="2" t="s">
        <v>386</v>
      </c>
      <c r="F303" s="2" t="s">
        <v>582</v>
      </c>
      <c r="G303" s="5" t="s">
        <v>694</v>
      </c>
      <c r="H303" s="5" t="s">
        <v>675</v>
      </c>
      <c r="I303" s="1">
        <v>26400</v>
      </c>
      <c r="J303" s="1">
        <f t="shared" si="10"/>
        <v>13200</v>
      </c>
      <c r="K303" s="1">
        <f t="shared" si="11"/>
        <v>1056</v>
      </c>
      <c r="L303" s="9" t="s">
        <v>1402</v>
      </c>
      <c r="M303" s="1" t="s">
        <v>550</v>
      </c>
      <c r="N303" s="6" t="s">
        <v>575</v>
      </c>
      <c r="O303" s="89" t="s">
        <v>583</v>
      </c>
    </row>
    <row r="304" spans="1:15" ht="13.5">
      <c r="A304" s="1">
        <v>301</v>
      </c>
      <c r="B304" s="1" t="s">
        <v>584</v>
      </c>
      <c r="C304" s="1" t="s">
        <v>585</v>
      </c>
      <c r="D304" s="5">
        <v>1</v>
      </c>
      <c r="E304" s="2" t="s">
        <v>188</v>
      </c>
      <c r="F304" s="2" t="s">
        <v>586</v>
      </c>
      <c r="G304" s="5" t="s">
        <v>674</v>
      </c>
      <c r="H304" s="5" t="s">
        <v>675</v>
      </c>
      <c r="I304" s="1">
        <v>800</v>
      </c>
      <c r="J304" s="1">
        <f t="shared" si="10"/>
        <v>400</v>
      </c>
      <c r="K304" s="1">
        <f t="shared" si="11"/>
        <v>32</v>
      </c>
      <c r="L304" s="9" t="s">
        <v>1487</v>
      </c>
      <c r="M304" s="1" t="s">
        <v>550</v>
      </c>
      <c r="N304" s="6" t="s">
        <v>575</v>
      </c>
      <c r="O304" s="89" t="s">
        <v>587</v>
      </c>
    </row>
    <row r="305" spans="1:15" ht="13.5">
      <c r="A305" s="1">
        <v>302</v>
      </c>
      <c r="B305" s="1" t="s">
        <v>588</v>
      </c>
      <c r="C305" s="1" t="s">
        <v>589</v>
      </c>
      <c r="D305" s="5">
        <v>5</v>
      </c>
      <c r="E305" s="2" t="s">
        <v>867</v>
      </c>
      <c r="F305" s="2" t="s">
        <v>590</v>
      </c>
      <c r="G305" s="5" t="s">
        <v>694</v>
      </c>
      <c r="H305" s="5" t="s">
        <v>675</v>
      </c>
      <c r="I305" s="1">
        <v>15000</v>
      </c>
      <c r="J305" s="1">
        <f t="shared" si="10"/>
        <v>7500</v>
      </c>
      <c r="K305" s="1">
        <f t="shared" si="11"/>
        <v>600</v>
      </c>
      <c r="L305" s="9">
        <v>1</v>
      </c>
      <c r="M305" s="1" t="s">
        <v>550</v>
      </c>
      <c r="N305" s="6" t="s">
        <v>575</v>
      </c>
      <c r="O305" s="89" t="s">
        <v>591</v>
      </c>
    </row>
    <row r="306" spans="1:15" ht="13.5">
      <c r="A306" s="1">
        <v>303</v>
      </c>
      <c r="B306" s="1" t="s">
        <v>592</v>
      </c>
      <c r="C306" s="1" t="s">
        <v>593</v>
      </c>
      <c r="D306" s="5">
        <v>7</v>
      </c>
      <c r="E306" s="2" t="s">
        <v>671</v>
      </c>
      <c r="F306" s="2" t="s">
        <v>594</v>
      </c>
      <c r="G306" s="5" t="s">
        <v>740</v>
      </c>
      <c r="H306" s="5" t="s">
        <v>675</v>
      </c>
      <c r="I306" s="1">
        <v>19192</v>
      </c>
      <c r="J306" s="1">
        <f t="shared" si="10"/>
        <v>9596</v>
      </c>
      <c r="K306" s="1">
        <f t="shared" si="11"/>
        <v>767.68</v>
      </c>
      <c r="L306" s="9" t="s">
        <v>1488</v>
      </c>
      <c r="M306" s="1" t="s">
        <v>550</v>
      </c>
      <c r="N306" s="6" t="s">
        <v>575</v>
      </c>
      <c r="O306" s="89" t="s">
        <v>595</v>
      </c>
    </row>
    <row r="307" spans="1:15" ht="13.5">
      <c r="A307" s="1">
        <v>304</v>
      </c>
      <c r="B307" s="1" t="s">
        <v>596</v>
      </c>
      <c r="C307" s="1" t="s">
        <v>597</v>
      </c>
      <c r="D307" s="5">
        <v>9</v>
      </c>
      <c r="E307" s="2" t="s">
        <v>199</v>
      </c>
      <c r="F307" s="2" t="s">
        <v>598</v>
      </c>
      <c r="G307" s="5" t="s">
        <v>211</v>
      </c>
      <c r="H307" s="5" t="s">
        <v>675</v>
      </c>
      <c r="I307" s="1">
        <v>34800</v>
      </c>
      <c r="J307" s="1">
        <f t="shared" si="10"/>
        <v>17400</v>
      </c>
      <c r="K307" s="1">
        <f t="shared" si="11"/>
        <v>1392</v>
      </c>
      <c r="L307" s="9">
        <v>1</v>
      </c>
      <c r="M307" s="1" t="s">
        <v>550</v>
      </c>
      <c r="N307" s="6" t="s">
        <v>575</v>
      </c>
      <c r="O307" s="89" t="s">
        <v>599</v>
      </c>
    </row>
    <row r="308" spans="1:15" ht="13.5">
      <c r="A308" s="1">
        <v>305</v>
      </c>
      <c r="B308" s="1" t="s">
        <v>600</v>
      </c>
      <c r="C308" s="1" t="s">
        <v>601</v>
      </c>
      <c r="D308" s="5">
        <v>3</v>
      </c>
      <c r="E308" s="2" t="s">
        <v>867</v>
      </c>
      <c r="F308" s="2" t="s">
        <v>602</v>
      </c>
      <c r="G308" s="5" t="s">
        <v>740</v>
      </c>
      <c r="H308" s="5" t="s">
        <v>201</v>
      </c>
      <c r="I308" s="1">
        <v>4000</v>
      </c>
      <c r="J308" s="1">
        <f t="shared" si="10"/>
        <v>2000</v>
      </c>
      <c r="K308" s="1">
        <f t="shared" si="11"/>
        <v>160</v>
      </c>
      <c r="L308" s="9" t="s">
        <v>1418</v>
      </c>
      <c r="M308" s="1" t="s">
        <v>550</v>
      </c>
      <c r="N308" s="6" t="s">
        <v>575</v>
      </c>
      <c r="O308" s="89" t="s">
        <v>603</v>
      </c>
    </row>
    <row r="309" spans="1:15" ht="13.5">
      <c r="A309" s="1">
        <v>306</v>
      </c>
      <c r="B309" s="1" t="s">
        <v>604</v>
      </c>
      <c r="C309" s="1" t="s">
        <v>605</v>
      </c>
      <c r="D309" s="5">
        <v>10</v>
      </c>
      <c r="E309" s="2" t="s">
        <v>606</v>
      </c>
      <c r="F309" s="2" t="s">
        <v>671</v>
      </c>
      <c r="G309" s="5" t="s">
        <v>740</v>
      </c>
      <c r="H309" s="5" t="s">
        <v>607</v>
      </c>
      <c r="I309" s="1">
        <v>6000</v>
      </c>
      <c r="J309" s="1">
        <f t="shared" si="10"/>
        <v>3000</v>
      </c>
      <c r="K309" s="1">
        <f t="shared" si="11"/>
        <v>240</v>
      </c>
      <c r="L309" s="9" t="s">
        <v>1418</v>
      </c>
      <c r="M309" s="1" t="s">
        <v>550</v>
      </c>
      <c r="N309" s="6" t="s">
        <v>608</v>
      </c>
      <c r="O309" s="89" t="s">
        <v>609</v>
      </c>
    </row>
    <row r="310" spans="1:15" ht="13.5">
      <c r="A310" s="1">
        <v>307</v>
      </c>
      <c r="B310" s="1" t="s">
        <v>610</v>
      </c>
      <c r="C310" s="1" t="s">
        <v>1041</v>
      </c>
      <c r="D310" s="5">
        <v>7</v>
      </c>
      <c r="E310" s="2" t="s">
        <v>671</v>
      </c>
      <c r="F310" s="2" t="s">
        <v>1042</v>
      </c>
      <c r="G310" s="5" t="s">
        <v>674</v>
      </c>
      <c r="H310" s="5" t="s">
        <v>121</v>
      </c>
      <c r="I310" s="1">
        <v>12080</v>
      </c>
      <c r="J310" s="1">
        <f t="shared" si="10"/>
        <v>6040</v>
      </c>
      <c r="K310" s="1">
        <f t="shared" si="11"/>
        <v>483.2</v>
      </c>
      <c r="L310" s="9">
        <v>1</v>
      </c>
      <c r="M310" s="1" t="s">
        <v>550</v>
      </c>
      <c r="N310" s="6" t="s">
        <v>1043</v>
      </c>
      <c r="O310" s="89" t="s">
        <v>1044</v>
      </c>
    </row>
    <row r="311" spans="1:15" ht="13.5">
      <c r="A311" s="1">
        <v>308</v>
      </c>
      <c r="B311" s="1" t="s">
        <v>1045</v>
      </c>
      <c r="C311" s="1" t="s">
        <v>1046</v>
      </c>
      <c r="D311" s="5">
        <v>3</v>
      </c>
      <c r="E311" s="2" t="s">
        <v>381</v>
      </c>
      <c r="F311" s="2" t="s">
        <v>1048</v>
      </c>
      <c r="G311" s="5" t="s">
        <v>740</v>
      </c>
      <c r="H311" s="5" t="s">
        <v>675</v>
      </c>
      <c r="I311" s="1">
        <v>6000</v>
      </c>
      <c r="J311" s="1">
        <f t="shared" si="10"/>
        <v>3000</v>
      </c>
      <c r="K311" s="1">
        <f t="shared" si="11"/>
        <v>240</v>
      </c>
      <c r="L311" s="9" t="s">
        <v>1387</v>
      </c>
      <c r="M311" s="1" t="s">
        <v>550</v>
      </c>
      <c r="N311" s="6" t="s">
        <v>1043</v>
      </c>
      <c r="O311" s="89" t="s">
        <v>1049</v>
      </c>
    </row>
    <row r="312" spans="1:15" ht="13.5">
      <c r="A312" s="1">
        <v>309</v>
      </c>
      <c r="B312" s="1" t="s">
        <v>1050</v>
      </c>
      <c r="C312" s="1" t="s">
        <v>1051</v>
      </c>
      <c r="D312" s="5">
        <v>3</v>
      </c>
      <c r="E312" s="2" t="s">
        <v>671</v>
      </c>
      <c r="F312" s="2" t="s">
        <v>1052</v>
      </c>
      <c r="G312" s="5" t="s">
        <v>740</v>
      </c>
      <c r="H312" s="5" t="s">
        <v>1489</v>
      </c>
      <c r="I312" s="1">
        <v>4000</v>
      </c>
      <c r="J312" s="1">
        <f t="shared" si="10"/>
        <v>2000</v>
      </c>
      <c r="K312" s="1">
        <f t="shared" si="11"/>
        <v>160</v>
      </c>
      <c r="L312" s="9" t="s">
        <v>1418</v>
      </c>
      <c r="M312" s="1" t="s">
        <v>550</v>
      </c>
      <c r="N312" s="6" t="s">
        <v>1043</v>
      </c>
      <c r="O312" s="89" t="s">
        <v>1053</v>
      </c>
    </row>
    <row r="313" spans="1:15" ht="13.5">
      <c r="A313" s="1">
        <v>310</v>
      </c>
      <c r="B313" s="1" t="s">
        <v>1054</v>
      </c>
      <c r="C313" s="1" t="s">
        <v>1055</v>
      </c>
      <c r="D313" s="5">
        <v>5</v>
      </c>
      <c r="E313" s="2" t="s">
        <v>867</v>
      </c>
      <c r="F313" s="2" t="s">
        <v>1056</v>
      </c>
      <c r="G313" s="5" t="s">
        <v>740</v>
      </c>
      <c r="H313" s="5" t="s">
        <v>1057</v>
      </c>
      <c r="I313" s="1">
        <v>5400</v>
      </c>
      <c r="J313" s="1">
        <f t="shared" si="10"/>
        <v>2700</v>
      </c>
      <c r="K313" s="1">
        <f t="shared" si="11"/>
        <v>216</v>
      </c>
      <c r="L313" s="9">
        <v>25</v>
      </c>
      <c r="M313" s="1" t="s">
        <v>550</v>
      </c>
      <c r="N313" s="6" t="s">
        <v>1043</v>
      </c>
      <c r="O313" s="89" t="s">
        <v>1058</v>
      </c>
    </row>
    <row r="314" spans="1:15" ht="13.5">
      <c r="A314" s="1">
        <v>311</v>
      </c>
      <c r="B314" s="1" t="s">
        <v>1059</v>
      </c>
      <c r="C314" s="1" t="s">
        <v>1060</v>
      </c>
      <c r="D314" s="5">
        <v>9</v>
      </c>
      <c r="E314" s="2" t="s">
        <v>1008</v>
      </c>
      <c r="F314" s="2" t="s">
        <v>1061</v>
      </c>
      <c r="G314" s="5" t="s">
        <v>674</v>
      </c>
      <c r="H314" s="5" t="s">
        <v>1057</v>
      </c>
      <c r="I314" s="1">
        <v>48600</v>
      </c>
      <c r="J314" s="1">
        <f t="shared" si="10"/>
        <v>24300</v>
      </c>
      <c r="K314" s="1">
        <f t="shared" si="11"/>
        <v>1944</v>
      </c>
      <c r="L314" s="9">
        <v>25</v>
      </c>
      <c r="M314" s="1" t="s">
        <v>550</v>
      </c>
      <c r="N314" s="6" t="s">
        <v>1043</v>
      </c>
      <c r="O314" s="89" t="s">
        <v>1062</v>
      </c>
    </row>
    <row r="315" spans="1:15" ht="13.5">
      <c r="A315" s="1">
        <v>312</v>
      </c>
      <c r="B315" s="1" t="s">
        <v>1063</v>
      </c>
      <c r="C315" s="1" t="s">
        <v>1064</v>
      </c>
      <c r="D315" s="5">
        <v>5</v>
      </c>
      <c r="E315" s="2" t="s">
        <v>671</v>
      </c>
      <c r="F315" s="2" t="s">
        <v>142</v>
      </c>
      <c r="G315" s="5" t="s">
        <v>674</v>
      </c>
      <c r="H315" s="5" t="s">
        <v>1057</v>
      </c>
      <c r="I315" s="1">
        <v>16875</v>
      </c>
      <c r="J315" s="1">
        <f t="shared" si="10"/>
        <v>8437.5</v>
      </c>
      <c r="K315" s="1">
        <f t="shared" si="11"/>
        <v>675</v>
      </c>
      <c r="L315" s="9">
        <v>25</v>
      </c>
      <c r="M315" s="1" t="s">
        <v>550</v>
      </c>
      <c r="N315" s="6" t="s">
        <v>1043</v>
      </c>
      <c r="O315" s="89" t="s">
        <v>1065</v>
      </c>
    </row>
    <row r="316" spans="1:15" ht="13.5">
      <c r="A316" s="1">
        <v>313</v>
      </c>
      <c r="B316" s="1" t="s">
        <v>1066</v>
      </c>
      <c r="C316" s="1" t="s">
        <v>1490</v>
      </c>
      <c r="D316" s="5">
        <v>17</v>
      </c>
      <c r="E316" s="2" t="s">
        <v>1491</v>
      </c>
      <c r="F316" s="2" t="s">
        <v>1492</v>
      </c>
      <c r="G316" s="5" t="s">
        <v>211</v>
      </c>
      <c r="H316" s="5" t="s">
        <v>675</v>
      </c>
      <c r="I316" s="1">
        <v>15300</v>
      </c>
      <c r="J316" s="1">
        <f t="shared" si="10"/>
        <v>7650</v>
      </c>
      <c r="K316" s="1">
        <f t="shared" si="11"/>
        <v>612</v>
      </c>
      <c r="L316" s="9" t="s">
        <v>1396</v>
      </c>
      <c r="M316" s="1" t="s">
        <v>550</v>
      </c>
      <c r="N316" s="6" t="s">
        <v>1043</v>
      </c>
      <c r="O316" s="89" t="s">
        <v>1067</v>
      </c>
    </row>
    <row r="317" spans="1:15" ht="13.5">
      <c r="A317" s="1">
        <v>314</v>
      </c>
      <c r="B317" s="1" t="s">
        <v>1068</v>
      </c>
      <c r="C317" s="1" t="s">
        <v>1493</v>
      </c>
      <c r="D317" s="5">
        <v>17</v>
      </c>
      <c r="E317" s="2" t="s">
        <v>1494</v>
      </c>
      <c r="F317" s="2" t="s">
        <v>1495</v>
      </c>
      <c r="G317" s="5" t="s">
        <v>211</v>
      </c>
      <c r="H317" s="5" t="s">
        <v>675</v>
      </c>
      <c r="I317" s="1">
        <v>7650</v>
      </c>
      <c r="J317" s="1">
        <f t="shared" si="10"/>
        <v>3825</v>
      </c>
      <c r="K317" s="1">
        <f t="shared" si="11"/>
        <v>306</v>
      </c>
      <c r="L317" s="9" t="s">
        <v>1496</v>
      </c>
      <c r="M317" s="1" t="s">
        <v>550</v>
      </c>
      <c r="N317" s="6" t="s">
        <v>1043</v>
      </c>
      <c r="O317" s="89" t="s">
        <v>1070</v>
      </c>
    </row>
    <row r="318" spans="1:15" ht="13.5">
      <c r="A318" s="1">
        <v>315</v>
      </c>
      <c r="B318" s="1" t="s">
        <v>1071</v>
      </c>
      <c r="C318" s="1" t="s">
        <v>1072</v>
      </c>
      <c r="D318" s="5">
        <v>11</v>
      </c>
      <c r="E318" s="2" t="s">
        <v>671</v>
      </c>
      <c r="F318" s="2" t="s">
        <v>1073</v>
      </c>
      <c r="G318" s="5" t="s">
        <v>694</v>
      </c>
      <c r="H318" s="5" t="s">
        <v>675</v>
      </c>
      <c r="I318" s="1">
        <v>77000</v>
      </c>
      <c r="J318" s="1">
        <f t="shared" si="10"/>
        <v>38500</v>
      </c>
      <c r="K318" s="1">
        <f t="shared" si="11"/>
        <v>3080</v>
      </c>
      <c r="L318" s="9">
        <v>1</v>
      </c>
      <c r="M318" s="1" t="s">
        <v>550</v>
      </c>
      <c r="N318" s="6" t="s">
        <v>1074</v>
      </c>
      <c r="O318" s="89" t="s">
        <v>1075</v>
      </c>
    </row>
    <row r="319" spans="1:15" ht="13.5">
      <c r="A319" s="1">
        <v>316</v>
      </c>
      <c r="B319" s="1" t="s">
        <v>1076</v>
      </c>
      <c r="C319" s="1" t="s">
        <v>1077</v>
      </c>
      <c r="D319" s="5">
        <v>11</v>
      </c>
      <c r="E319" s="2" t="s">
        <v>264</v>
      </c>
      <c r="F319" s="2" t="s">
        <v>1078</v>
      </c>
      <c r="G319" s="5" t="s">
        <v>694</v>
      </c>
      <c r="H319" s="5" t="s">
        <v>675</v>
      </c>
      <c r="I319" s="1">
        <v>77000</v>
      </c>
      <c r="J319" s="1">
        <f t="shared" si="10"/>
        <v>38500</v>
      </c>
      <c r="K319" s="1">
        <f t="shared" si="11"/>
        <v>3080</v>
      </c>
      <c r="L319" s="9">
        <v>1</v>
      </c>
      <c r="M319" s="1" t="s">
        <v>550</v>
      </c>
      <c r="N319" s="6" t="s">
        <v>1079</v>
      </c>
      <c r="O319" s="89" t="s">
        <v>1080</v>
      </c>
    </row>
    <row r="320" spans="1:15" ht="13.5">
      <c r="A320" s="1">
        <v>317</v>
      </c>
      <c r="B320" s="1" t="s">
        <v>1081</v>
      </c>
      <c r="C320" s="1" t="s">
        <v>1082</v>
      </c>
      <c r="D320" s="5">
        <v>11</v>
      </c>
      <c r="E320" s="2" t="s">
        <v>158</v>
      </c>
      <c r="F320" s="2" t="s">
        <v>1083</v>
      </c>
      <c r="G320" s="5" t="s">
        <v>694</v>
      </c>
      <c r="H320" s="5" t="s">
        <v>675</v>
      </c>
      <c r="I320" s="1">
        <v>77000</v>
      </c>
      <c r="J320" s="1">
        <f t="shared" si="10"/>
        <v>38500</v>
      </c>
      <c r="K320" s="1">
        <f t="shared" si="11"/>
        <v>3080</v>
      </c>
      <c r="L320" s="9">
        <v>1</v>
      </c>
      <c r="M320" s="1" t="s">
        <v>550</v>
      </c>
      <c r="N320" s="6" t="s">
        <v>1079</v>
      </c>
      <c r="O320" s="89" t="s">
        <v>1084</v>
      </c>
    </row>
    <row r="321" spans="1:15" ht="13.5">
      <c r="A321" s="1">
        <v>318</v>
      </c>
      <c r="B321" s="1" t="s">
        <v>1085</v>
      </c>
      <c r="C321" s="1" t="s">
        <v>1086</v>
      </c>
      <c r="D321" s="5">
        <v>3</v>
      </c>
      <c r="E321" s="2" t="s">
        <v>672</v>
      </c>
      <c r="F321" s="2" t="s">
        <v>1087</v>
      </c>
      <c r="G321" s="5" t="s">
        <v>694</v>
      </c>
      <c r="H321" s="5" t="s">
        <v>675</v>
      </c>
      <c r="I321" s="1">
        <v>19440</v>
      </c>
      <c r="J321" s="1">
        <f t="shared" si="10"/>
        <v>9720</v>
      </c>
      <c r="K321" s="1">
        <f t="shared" si="11"/>
        <v>777.6</v>
      </c>
      <c r="L321" s="9">
        <v>4</v>
      </c>
      <c r="M321" s="1" t="s">
        <v>550</v>
      </c>
      <c r="N321" s="6" t="s">
        <v>1079</v>
      </c>
      <c r="O321" s="89" t="s">
        <v>1088</v>
      </c>
    </row>
    <row r="322" spans="1:15" ht="13.5">
      <c r="A322" s="1">
        <v>319</v>
      </c>
      <c r="B322" s="1" t="s">
        <v>1089</v>
      </c>
      <c r="C322" s="1" t="s">
        <v>1090</v>
      </c>
      <c r="D322" s="5">
        <v>17</v>
      </c>
      <c r="E322" s="2" t="s">
        <v>1170</v>
      </c>
      <c r="F322" s="2" t="s">
        <v>1091</v>
      </c>
      <c r="G322" s="5" t="s">
        <v>211</v>
      </c>
      <c r="H322" s="5" t="s">
        <v>675</v>
      </c>
      <c r="I322" s="1">
        <v>7650</v>
      </c>
      <c r="J322" s="1">
        <f t="shared" si="10"/>
        <v>3825</v>
      </c>
      <c r="K322" s="1">
        <f t="shared" si="11"/>
        <v>306</v>
      </c>
      <c r="L322" s="9" t="s">
        <v>1497</v>
      </c>
      <c r="M322" s="1" t="s">
        <v>550</v>
      </c>
      <c r="N322" s="6" t="s">
        <v>1079</v>
      </c>
      <c r="O322" s="89" t="s">
        <v>1092</v>
      </c>
    </row>
    <row r="323" spans="1:15" ht="13.5">
      <c r="A323" s="1">
        <v>320</v>
      </c>
      <c r="B323" s="1" t="s">
        <v>1093</v>
      </c>
      <c r="C323" s="1" t="s">
        <v>1094</v>
      </c>
      <c r="D323" s="5">
        <v>3</v>
      </c>
      <c r="E323" s="2" t="s">
        <v>1095</v>
      </c>
      <c r="F323" s="2" t="s">
        <v>1096</v>
      </c>
      <c r="G323" s="5" t="s">
        <v>674</v>
      </c>
      <c r="H323" s="5" t="s">
        <v>675</v>
      </c>
      <c r="I323" s="1">
        <v>3000</v>
      </c>
      <c r="J323" s="1">
        <f t="shared" si="10"/>
        <v>1500</v>
      </c>
      <c r="K323" s="1">
        <f t="shared" si="11"/>
        <v>120</v>
      </c>
      <c r="L323" s="9" t="s">
        <v>687</v>
      </c>
      <c r="M323" s="1" t="s">
        <v>550</v>
      </c>
      <c r="N323" s="6" t="s">
        <v>1079</v>
      </c>
      <c r="O323" s="89" t="s">
        <v>1097</v>
      </c>
    </row>
    <row r="324" spans="1:15" ht="13.5">
      <c r="A324" s="1">
        <v>321</v>
      </c>
      <c r="B324" s="1" t="s">
        <v>1098</v>
      </c>
      <c r="C324" s="1" t="s">
        <v>1099</v>
      </c>
      <c r="D324" s="5">
        <v>9</v>
      </c>
      <c r="E324" s="2" t="s">
        <v>671</v>
      </c>
      <c r="F324" s="2" t="s">
        <v>1100</v>
      </c>
      <c r="G324" s="5" t="s">
        <v>674</v>
      </c>
      <c r="H324" s="5" t="s">
        <v>675</v>
      </c>
      <c r="I324" s="1">
        <v>32400</v>
      </c>
      <c r="J324" s="1">
        <f t="shared" si="10"/>
        <v>16200</v>
      </c>
      <c r="K324" s="1">
        <f t="shared" si="11"/>
        <v>1296</v>
      </c>
      <c r="L324" s="9">
        <v>1</v>
      </c>
      <c r="M324" s="1" t="s">
        <v>550</v>
      </c>
      <c r="N324" s="6" t="s">
        <v>1079</v>
      </c>
      <c r="O324" s="89" t="s">
        <v>1101</v>
      </c>
    </row>
    <row r="325" spans="1:15" ht="13.5">
      <c r="A325" s="1">
        <v>322</v>
      </c>
      <c r="B325" s="1" t="s">
        <v>1102</v>
      </c>
      <c r="C325" s="1" t="s">
        <v>1103</v>
      </c>
      <c r="D325" s="5">
        <v>3</v>
      </c>
      <c r="E325" s="2" t="s">
        <v>1104</v>
      </c>
      <c r="F325" s="2" t="s">
        <v>1106</v>
      </c>
      <c r="G325" s="5" t="s">
        <v>740</v>
      </c>
      <c r="H325" s="5" t="s">
        <v>1107</v>
      </c>
      <c r="I325" s="1">
        <v>6000</v>
      </c>
      <c r="J325" s="1">
        <f t="shared" si="10"/>
        <v>3000</v>
      </c>
      <c r="K325" s="1">
        <f t="shared" si="11"/>
        <v>240</v>
      </c>
      <c r="L325" s="9">
        <v>1</v>
      </c>
      <c r="M325" s="1" t="s">
        <v>550</v>
      </c>
      <c r="N325" s="6" t="s">
        <v>1108</v>
      </c>
      <c r="O325" s="89" t="s">
        <v>1109</v>
      </c>
    </row>
    <row r="326" spans="1:15" ht="13.5">
      <c r="A326" s="1">
        <v>323</v>
      </c>
      <c r="B326" s="1" t="s">
        <v>1110</v>
      </c>
      <c r="C326" s="1" t="s">
        <v>1111</v>
      </c>
      <c r="D326" s="5">
        <v>3</v>
      </c>
      <c r="E326" s="2" t="s">
        <v>672</v>
      </c>
      <c r="F326" s="2" t="s">
        <v>1112</v>
      </c>
      <c r="G326" s="5" t="s">
        <v>740</v>
      </c>
      <c r="H326" s="5" t="s">
        <v>675</v>
      </c>
      <c r="I326" s="1">
        <v>2400</v>
      </c>
      <c r="J326" s="1">
        <f t="shared" si="10"/>
        <v>1200</v>
      </c>
      <c r="K326" s="1">
        <f t="shared" si="11"/>
        <v>96</v>
      </c>
      <c r="L326" s="9">
        <v>1</v>
      </c>
      <c r="M326" s="1" t="s">
        <v>550</v>
      </c>
      <c r="N326" s="6" t="s">
        <v>1113</v>
      </c>
      <c r="O326" s="89" t="s">
        <v>1114</v>
      </c>
    </row>
    <row r="327" spans="1:15" ht="13.5">
      <c r="A327" s="1">
        <v>324</v>
      </c>
      <c r="B327" s="1" t="s">
        <v>1115</v>
      </c>
      <c r="C327" s="1" t="s">
        <v>1116</v>
      </c>
      <c r="D327" s="5">
        <v>5</v>
      </c>
      <c r="E327" s="2" t="s">
        <v>671</v>
      </c>
      <c r="F327" s="2" t="s">
        <v>1117</v>
      </c>
      <c r="G327" s="5" t="s">
        <v>674</v>
      </c>
      <c r="H327" s="5" t="s">
        <v>675</v>
      </c>
      <c r="I327" s="1">
        <v>10000</v>
      </c>
      <c r="J327" s="1">
        <f t="shared" si="10"/>
        <v>5000</v>
      </c>
      <c r="K327" s="1">
        <f t="shared" si="11"/>
        <v>400</v>
      </c>
      <c r="L327" s="9">
        <v>2</v>
      </c>
      <c r="M327" s="1" t="s">
        <v>550</v>
      </c>
      <c r="N327" s="6" t="s">
        <v>1113</v>
      </c>
      <c r="O327" s="89" t="s">
        <v>1118</v>
      </c>
    </row>
    <row r="328" spans="1:15" ht="13.5">
      <c r="A328" s="1">
        <v>325</v>
      </c>
      <c r="B328" s="1" t="s">
        <v>1119</v>
      </c>
      <c r="C328" s="1" t="s">
        <v>1120</v>
      </c>
      <c r="D328" s="5">
        <v>5</v>
      </c>
      <c r="E328" s="2" t="s">
        <v>867</v>
      </c>
      <c r="F328" s="2" t="s">
        <v>1121</v>
      </c>
      <c r="G328" s="5" t="s">
        <v>211</v>
      </c>
      <c r="H328" s="5" t="s">
        <v>675</v>
      </c>
      <c r="I328" s="1">
        <v>30000</v>
      </c>
      <c r="J328" s="1">
        <f t="shared" si="10"/>
        <v>15000</v>
      </c>
      <c r="K328" s="1">
        <f t="shared" si="11"/>
        <v>1200</v>
      </c>
      <c r="L328" s="9">
        <v>40</v>
      </c>
      <c r="M328" s="1" t="s">
        <v>550</v>
      </c>
      <c r="N328" s="6" t="s">
        <v>1113</v>
      </c>
      <c r="O328" s="89" t="s">
        <v>798</v>
      </c>
    </row>
    <row r="329" spans="1:15" ht="13.5">
      <c r="A329" s="1">
        <v>326</v>
      </c>
      <c r="B329" s="1" t="s">
        <v>799</v>
      </c>
      <c r="C329" s="1" t="s">
        <v>800</v>
      </c>
      <c r="D329" s="5">
        <v>3</v>
      </c>
      <c r="E329" s="2" t="s">
        <v>386</v>
      </c>
      <c r="F329" s="2" t="s">
        <v>801</v>
      </c>
      <c r="G329" s="5" t="s">
        <v>740</v>
      </c>
      <c r="H329" s="5" t="s">
        <v>675</v>
      </c>
      <c r="I329" s="1">
        <v>2000</v>
      </c>
      <c r="J329" s="1">
        <f t="shared" si="10"/>
        <v>1000</v>
      </c>
      <c r="K329" s="1">
        <f t="shared" si="11"/>
        <v>80</v>
      </c>
      <c r="L329" s="9">
        <v>3</v>
      </c>
      <c r="M329" s="1" t="s">
        <v>550</v>
      </c>
      <c r="N329" s="6" t="s">
        <v>1113</v>
      </c>
      <c r="O329" s="89" t="s">
        <v>802</v>
      </c>
    </row>
    <row r="330" spans="1:15" ht="13.5">
      <c r="A330" s="1">
        <v>327</v>
      </c>
      <c r="B330" s="1" t="s">
        <v>803</v>
      </c>
      <c r="C330" s="1" t="s">
        <v>804</v>
      </c>
      <c r="D330" s="5">
        <v>17</v>
      </c>
      <c r="E330" s="2" t="s">
        <v>671</v>
      </c>
      <c r="F330" s="2" t="s">
        <v>1069</v>
      </c>
      <c r="G330" s="5" t="s">
        <v>211</v>
      </c>
      <c r="H330" s="5" t="s">
        <v>675</v>
      </c>
      <c r="I330" s="1">
        <v>7650</v>
      </c>
      <c r="J330" s="1">
        <f t="shared" si="10"/>
        <v>3825</v>
      </c>
      <c r="K330" s="1">
        <f>I330/25</f>
        <v>306</v>
      </c>
      <c r="L330" s="9" t="s">
        <v>1498</v>
      </c>
      <c r="M330" s="1" t="s">
        <v>550</v>
      </c>
      <c r="N330" s="6" t="s">
        <v>1113</v>
      </c>
      <c r="O330" s="89" t="s">
        <v>805</v>
      </c>
    </row>
    <row r="331" spans="1:15" ht="13.5">
      <c r="A331" s="1">
        <v>328</v>
      </c>
      <c r="B331" s="1" t="s">
        <v>806</v>
      </c>
      <c r="C331" s="1" t="s">
        <v>807</v>
      </c>
      <c r="D331" s="5">
        <v>6</v>
      </c>
      <c r="E331" s="2" t="s">
        <v>808</v>
      </c>
      <c r="F331" s="2" t="s">
        <v>808</v>
      </c>
      <c r="G331" s="5" t="s">
        <v>740</v>
      </c>
      <c r="H331" s="5" t="s">
        <v>767</v>
      </c>
      <c r="I331" s="1">
        <v>1500</v>
      </c>
      <c r="J331" s="1">
        <f t="shared" si="10"/>
        <v>750</v>
      </c>
      <c r="K331" s="1">
        <f t="shared" si="11"/>
        <v>60</v>
      </c>
      <c r="L331" s="9" t="s">
        <v>1499</v>
      </c>
      <c r="M331" s="1" t="s">
        <v>550</v>
      </c>
      <c r="N331" s="6" t="s">
        <v>1113</v>
      </c>
      <c r="O331" s="89" t="s">
        <v>809</v>
      </c>
    </row>
    <row r="332" spans="1:15" ht="13.5">
      <c r="A332" s="1">
        <v>329</v>
      </c>
      <c r="B332" s="1" t="s">
        <v>810</v>
      </c>
      <c r="C332" s="1" t="s">
        <v>811</v>
      </c>
      <c r="D332" s="5">
        <v>6</v>
      </c>
      <c r="E332" s="2" t="s">
        <v>925</v>
      </c>
      <c r="F332" s="2" t="s">
        <v>925</v>
      </c>
      <c r="G332" s="5" t="s">
        <v>740</v>
      </c>
      <c r="H332" s="5" t="s">
        <v>767</v>
      </c>
      <c r="I332" s="1">
        <v>6000</v>
      </c>
      <c r="J332" s="1">
        <f t="shared" si="10"/>
        <v>3000</v>
      </c>
      <c r="K332" s="1">
        <f t="shared" si="11"/>
        <v>240</v>
      </c>
      <c r="L332" s="9" t="s">
        <v>1500</v>
      </c>
      <c r="M332" s="1" t="s">
        <v>550</v>
      </c>
      <c r="N332" s="6" t="s">
        <v>1113</v>
      </c>
      <c r="O332" s="89" t="s">
        <v>812</v>
      </c>
    </row>
    <row r="333" spans="1:15" ht="13.5">
      <c r="A333" s="1">
        <v>330</v>
      </c>
      <c r="B333" s="1" t="s">
        <v>813</v>
      </c>
      <c r="C333" s="1" t="s">
        <v>814</v>
      </c>
      <c r="D333" s="5">
        <v>17</v>
      </c>
      <c r="E333" s="2" t="s">
        <v>671</v>
      </c>
      <c r="F333" s="2" t="s">
        <v>671</v>
      </c>
      <c r="G333" s="5" t="s">
        <v>211</v>
      </c>
      <c r="H333" s="5" t="s">
        <v>675</v>
      </c>
      <c r="I333" s="1">
        <v>22950</v>
      </c>
      <c r="J333" s="1">
        <f t="shared" si="10"/>
        <v>11475</v>
      </c>
      <c r="K333" s="1">
        <f t="shared" si="11"/>
        <v>918</v>
      </c>
      <c r="L333" s="9" t="s">
        <v>1500</v>
      </c>
      <c r="M333" s="1" t="s">
        <v>550</v>
      </c>
      <c r="N333" s="6" t="s">
        <v>1113</v>
      </c>
      <c r="O333" s="89" t="s">
        <v>815</v>
      </c>
    </row>
    <row r="334" spans="1:15" ht="13.5">
      <c r="A334" s="1">
        <v>331</v>
      </c>
      <c r="B334" s="1" t="s">
        <v>816</v>
      </c>
      <c r="C334" s="1" t="s">
        <v>817</v>
      </c>
      <c r="D334" s="5">
        <v>7</v>
      </c>
      <c r="E334" s="2" t="s">
        <v>671</v>
      </c>
      <c r="F334" s="2" t="s">
        <v>818</v>
      </c>
      <c r="G334" s="5" t="s">
        <v>819</v>
      </c>
      <c r="H334" s="5" t="s">
        <v>675</v>
      </c>
      <c r="I334" s="1">
        <v>17600</v>
      </c>
      <c r="J334" s="1">
        <f t="shared" si="10"/>
        <v>8800</v>
      </c>
      <c r="K334" s="1">
        <f t="shared" si="11"/>
        <v>704</v>
      </c>
      <c r="L334" s="9" t="s">
        <v>1501</v>
      </c>
      <c r="M334" s="1" t="s">
        <v>550</v>
      </c>
      <c r="N334" s="6" t="s">
        <v>1502</v>
      </c>
      <c r="O334" s="89" t="s">
        <v>820</v>
      </c>
    </row>
    <row r="335" spans="1:15" ht="13.5">
      <c r="A335" s="1">
        <v>332</v>
      </c>
      <c r="B335" s="1" t="s">
        <v>821</v>
      </c>
      <c r="C335" s="1" t="s">
        <v>1503</v>
      </c>
      <c r="D335" s="5">
        <v>3</v>
      </c>
      <c r="E335" s="2" t="s">
        <v>621</v>
      </c>
      <c r="F335" s="2" t="s">
        <v>1504</v>
      </c>
      <c r="G335" s="5" t="s">
        <v>694</v>
      </c>
      <c r="H335" s="5" t="s">
        <v>675</v>
      </c>
      <c r="I335" s="1">
        <v>4000</v>
      </c>
      <c r="J335" s="1">
        <f t="shared" si="10"/>
        <v>2000</v>
      </c>
      <c r="K335" s="1">
        <f t="shared" si="11"/>
        <v>160</v>
      </c>
      <c r="L335" s="9">
        <v>0.5</v>
      </c>
      <c r="M335" s="1" t="s">
        <v>550</v>
      </c>
      <c r="N335" s="6" t="s">
        <v>822</v>
      </c>
      <c r="O335" s="89" t="s">
        <v>823</v>
      </c>
    </row>
    <row r="336" spans="1:15" ht="13.5">
      <c r="A336" s="1">
        <v>333</v>
      </c>
      <c r="B336" s="1" t="s">
        <v>824</v>
      </c>
      <c r="C336" s="1" t="s">
        <v>825</v>
      </c>
      <c r="D336" s="5">
        <v>11</v>
      </c>
      <c r="E336" s="2" t="s">
        <v>826</v>
      </c>
      <c r="F336" s="2" t="s">
        <v>827</v>
      </c>
      <c r="G336" s="5" t="s">
        <v>828</v>
      </c>
      <c r="H336" s="5" t="s">
        <v>767</v>
      </c>
      <c r="I336" s="1">
        <v>29760</v>
      </c>
      <c r="J336" s="1">
        <f t="shared" si="10"/>
        <v>14880</v>
      </c>
      <c r="K336" s="1">
        <f t="shared" si="11"/>
        <v>1190.4</v>
      </c>
      <c r="L336" s="9" t="s">
        <v>1487</v>
      </c>
      <c r="M336" s="1" t="s">
        <v>550</v>
      </c>
      <c r="N336" s="6" t="s">
        <v>822</v>
      </c>
      <c r="O336" s="89" t="s">
        <v>276</v>
      </c>
    </row>
    <row r="337" spans="1:15" ht="13.5">
      <c r="A337" s="1">
        <v>334</v>
      </c>
      <c r="B337" s="1" t="s">
        <v>829</v>
      </c>
      <c r="C337" s="1" t="s">
        <v>830</v>
      </c>
      <c r="D337" s="5">
        <v>7</v>
      </c>
      <c r="E337" s="2" t="s">
        <v>168</v>
      </c>
      <c r="F337" s="2" t="s">
        <v>831</v>
      </c>
      <c r="G337" s="5" t="s">
        <v>694</v>
      </c>
      <c r="H337" s="5" t="s">
        <v>675</v>
      </c>
      <c r="I337" s="1">
        <v>12200</v>
      </c>
      <c r="J337" s="1">
        <f t="shared" si="10"/>
        <v>6100</v>
      </c>
      <c r="K337" s="1">
        <f t="shared" si="11"/>
        <v>488</v>
      </c>
      <c r="L337" s="9" t="s">
        <v>1472</v>
      </c>
      <c r="M337" s="1" t="s">
        <v>550</v>
      </c>
      <c r="N337" s="6" t="s">
        <v>822</v>
      </c>
      <c r="O337" s="89" t="s">
        <v>832</v>
      </c>
    </row>
    <row r="338" spans="1:15" ht="13.5">
      <c r="A338" s="1">
        <v>335</v>
      </c>
      <c r="B338" s="1" t="s">
        <v>833</v>
      </c>
      <c r="C338" s="1" t="s">
        <v>834</v>
      </c>
      <c r="D338" s="5">
        <v>5</v>
      </c>
      <c r="E338" s="2" t="s">
        <v>1205</v>
      </c>
      <c r="F338" s="2" t="s">
        <v>835</v>
      </c>
      <c r="G338" s="5" t="s">
        <v>740</v>
      </c>
      <c r="H338" s="5" t="s">
        <v>675</v>
      </c>
      <c r="I338" s="1">
        <v>3000</v>
      </c>
      <c r="J338" s="1">
        <f t="shared" si="10"/>
        <v>1500</v>
      </c>
      <c r="K338" s="1">
        <f t="shared" si="11"/>
        <v>120</v>
      </c>
      <c r="L338" s="9">
        <v>3</v>
      </c>
      <c r="M338" s="1" t="s">
        <v>550</v>
      </c>
      <c r="N338" s="6" t="s">
        <v>822</v>
      </c>
      <c r="O338" s="89" t="s">
        <v>836</v>
      </c>
    </row>
    <row r="339" spans="1:15" ht="13.5">
      <c r="A339" s="1">
        <v>336</v>
      </c>
      <c r="B339" s="1" t="s">
        <v>837</v>
      </c>
      <c r="C339" s="1" t="s">
        <v>834</v>
      </c>
      <c r="D339" s="5">
        <v>5</v>
      </c>
      <c r="E339" s="2" t="s">
        <v>1205</v>
      </c>
      <c r="F339" s="2" t="s">
        <v>835</v>
      </c>
      <c r="G339" s="5" t="s">
        <v>740</v>
      </c>
      <c r="H339" s="5" t="s">
        <v>675</v>
      </c>
      <c r="I339" s="1">
        <v>18000</v>
      </c>
      <c r="J339" s="1">
        <f t="shared" si="10"/>
        <v>9000</v>
      </c>
      <c r="K339" s="1">
        <f t="shared" si="11"/>
        <v>720</v>
      </c>
      <c r="L339" s="9">
        <v>3</v>
      </c>
      <c r="M339" s="1" t="s">
        <v>550</v>
      </c>
      <c r="N339" s="6" t="s">
        <v>822</v>
      </c>
      <c r="O339" s="89" t="s">
        <v>838</v>
      </c>
    </row>
    <row r="340" spans="1:15" ht="13.5">
      <c r="A340" s="1">
        <v>337</v>
      </c>
      <c r="B340" s="1" t="s">
        <v>839</v>
      </c>
      <c r="C340" s="1" t="s">
        <v>840</v>
      </c>
      <c r="D340" s="5">
        <v>17</v>
      </c>
      <c r="E340" s="2" t="s">
        <v>693</v>
      </c>
      <c r="F340" s="2" t="s">
        <v>841</v>
      </c>
      <c r="G340" s="5" t="s">
        <v>211</v>
      </c>
      <c r="H340" s="5" t="s">
        <v>675</v>
      </c>
      <c r="I340" s="1">
        <v>7650</v>
      </c>
      <c r="J340" s="1">
        <f t="shared" si="10"/>
        <v>3825</v>
      </c>
      <c r="K340" s="1">
        <f t="shared" si="11"/>
        <v>306</v>
      </c>
      <c r="L340" s="9" t="s">
        <v>1402</v>
      </c>
      <c r="M340" s="1" t="s">
        <v>550</v>
      </c>
      <c r="N340" s="6" t="s">
        <v>822</v>
      </c>
      <c r="O340" s="89" t="s">
        <v>1227</v>
      </c>
    </row>
    <row r="341" spans="1:15" ht="13.5">
      <c r="A341" s="1">
        <v>338</v>
      </c>
      <c r="B341" s="1" t="s">
        <v>1228</v>
      </c>
      <c r="C341" s="1" t="s">
        <v>1229</v>
      </c>
      <c r="D341" s="5">
        <v>7</v>
      </c>
      <c r="E341" s="2" t="s">
        <v>344</v>
      </c>
      <c r="F341" s="2" t="s">
        <v>1230</v>
      </c>
      <c r="G341" s="5" t="s">
        <v>740</v>
      </c>
      <c r="H341" s="5" t="s">
        <v>767</v>
      </c>
      <c r="I341" s="1">
        <v>11840</v>
      </c>
      <c r="J341" s="1">
        <f t="shared" si="10"/>
        <v>5920</v>
      </c>
      <c r="K341" s="1">
        <f t="shared" si="11"/>
        <v>473.6</v>
      </c>
      <c r="L341" s="9" t="s">
        <v>1418</v>
      </c>
      <c r="M341" s="1" t="s">
        <v>550</v>
      </c>
      <c r="N341" s="6" t="s">
        <v>1231</v>
      </c>
      <c r="O341" s="89" t="s">
        <v>1232</v>
      </c>
    </row>
    <row r="342" spans="1:15" ht="13.5">
      <c r="A342" s="1">
        <v>339</v>
      </c>
      <c r="B342" s="1" t="s">
        <v>1233</v>
      </c>
      <c r="C342" s="1" t="s">
        <v>1234</v>
      </c>
      <c r="D342" s="5">
        <v>7</v>
      </c>
      <c r="E342" s="2" t="s">
        <v>671</v>
      </c>
      <c r="F342" s="2" t="s">
        <v>1105</v>
      </c>
      <c r="G342" s="5" t="s">
        <v>740</v>
      </c>
      <c r="H342" s="5" t="s">
        <v>767</v>
      </c>
      <c r="I342" s="1">
        <v>12160</v>
      </c>
      <c r="J342" s="1">
        <f t="shared" si="10"/>
        <v>6080</v>
      </c>
      <c r="K342" s="1">
        <f t="shared" si="11"/>
        <v>486.4</v>
      </c>
      <c r="L342" s="9" t="s">
        <v>1418</v>
      </c>
      <c r="M342" s="1" t="s">
        <v>550</v>
      </c>
      <c r="N342" s="6" t="s">
        <v>1231</v>
      </c>
      <c r="O342" s="89" t="s">
        <v>1235</v>
      </c>
    </row>
    <row r="343" spans="1:15" ht="13.5">
      <c r="A343" s="1">
        <v>340</v>
      </c>
      <c r="B343" s="1" t="s">
        <v>1236</v>
      </c>
      <c r="C343" s="1" t="s">
        <v>1237</v>
      </c>
      <c r="D343" s="5">
        <v>7</v>
      </c>
      <c r="E343" s="2" t="s">
        <v>867</v>
      </c>
      <c r="F343" s="2" t="s">
        <v>1238</v>
      </c>
      <c r="G343" s="5" t="s">
        <v>740</v>
      </c>
      <c r="H343" s="5" t="s">
        <v>767</v>
      </c>
      <c r="I343" s="1">
        <v>12440</v>
      </c>
      <c r="J343" s="1">
        <f t="shared" si="10"/>
        <v>6220</v>
      </c>
      <c r="K343" s="1">
        <f t="shared" si="11"/>
        <v>497.6</v>
      </c>
      <c r="L343" s="9" t="s">
        <v>1418</v>
      </c>
      <c r="M343" s="1" t="s">
        <v>550</v>
      </c>
      <c r="N343" s="6" t="s">
        <v>1231</v>
      </c>
      <c r="O343" s="89" t="s">
        <v>1239</v>
      </c>
    </row>
    <row r="344" spans="1:15" ht="13.5">
      <c r="A344" s="1">
        <v>341</v>
      </c>
      <c r="B344" s="1" t="s">
        <v>1240</v>
      </c>
      <c r="C344" s="1" t="s">
        <v>1241</v>
      </c>
      <c r="D344" s="5">
        <v>10</v>
      </c>
      <c r="E344" s="2" t="s">
        <v>867</v>
      </c>
      <c r="F344" s="2" t="s">
        <v>1242</v>
      </c>
      <c r="G344" s="5" t="s">
        <v>211</v>
      </c>
      <c r="H344" s="5" t="s">
        <v>767</v>
      </c>
      <c r="I344" s="1">
        <v>500</v>
      </c>
      <c r="J344" s="1">
        <f t="shared" si="10"/>
        <v>250</v>
      </c>
      <c r="K344" s="1">
        <f t="shared" si="11"/>
        <v>20</v>
      </c>
      <c r="L344" s="9" t="s">
        <v>688</v>
      </c>
      <c r="M344" s="1" t="s">
        <v>550</v>
      </c>
      <c r="N344" s="6" t="s">
        <v>1243</v>
      </c>
      <c r="O344" s="89" t="s">
        <v>1244</v>
      </c>
    </row>
    <row r="345" spans="1:15" ht="13.5">
      <c r="A345" s="1">
        <v>342</v>
      </c>
      <c r="B345" s="1" t="s">
        <v>1245</v>
      </c>
      <c r="C345" s="1" t="s">
        <v>1241</v>
      </c>
      <c r="D345" s="5">
        <v>10</v>
      </c>
      <c r="E345" s="2" t="s">
        <v>867</v>
      </c>
      <c r="F345" s="2" t="s">
        <v>1246</v>
      </c>
      <c r="G345" s="5" t="s">
        <v>211</v>
      </c>
      <c r="H345" s="5" t="s">
        <v>767</v>
      </c>
      <c r="I345" s="1">
        <v>1500</v>
      </c>
      <c r="J345" s="1">
        <f t="shared" si="10"/>
        <v>750</v>
      </c>
      <c r="K345" s="1">
        <f t="shared" si="11"/>
        <v>60</v>
      </c>
      <c r="L345" s="9" t="s">
        <v>688</v>
      </c>
      <c r="M345" s="1" t="s">
        <v>550</v>
      </c>
      <c r="N345" s="6" t="s">
        <v>1243</v>
      </c>
      <c r="O345" s="89" t="s">
        <v>1247</v>
      </c>
    </row>
    <row r="346" spans="1:15" ht="13.5">
      <c r="A346" s="1">
        <v>343</v>
      </c>
      <c r="B346" s="1" t="s">
        <v>1248</v>
      </c>
      <c r="C346" s="1" t="s">
        <v>1241</v>
      </c>
      <c r="D346" s="5">
        <v>10</v>
      </c>
      <c r="E346" s="2" t="s">
        <v>867</v>
      </c>
      <c r="F346" s="2" t="s">
        <v>1249</v>
      </c>
      <c r="G346" s="5" t="s">
        <v>211</v>
      </c>
      <c r="H346" s="5" t="s">
        <v>767</v>
      </c>
      <c r="I346" s="1">
        <v>1500</v>
      </c>
      <c r="J346" s="1">
        <f t="shared" si="10"/>
        <v>750</v>
      </c>
      <c r="K346" s="1">
        <f t="shared" si="11"/>
        <v>60</v>
      </c>
      <c r="L346" s="9" t="s">
        <v>688</v>
      </c>
      <c r="M346" s="1" t="s">
        <v>550</v>
      </c>
      <c r="N346" s="6" t="s">
        <v>1243</v>
      </c>
      <c r="O346" s="89" t="s">
        <v>1250</v>
      </c>
    </row>
    <row r="347" spans="1:15" ht="13.5">
      <c r="A347" s="1">
        <v>344</v>
      </c>
      <c r="B347" s="1" t="s">
        <v>1251</v>
      </c>
      <c r="C347" s="1" t="s">
        <v>1241</v>
      </c>
      <c r="D347" s="5">
        <v>10</v>
      </c>
      <c r="E347" s="2" t="s">
        <v>867</v>
      </c>
      <c r="F347" s="2" t="s">
        <v>1252</v>
      </c>
      <c r="G347" s="5" t="s">
        <v>211</v>
      </c>
      <c r="H347" s="5" t="s">
        <v>767</v>
      </c>
      <c r="I347" s="1">
        <v>2000</v>
      </c>
      <c r="J347" s="1">
        <f t="shared" si="10"/>
        <v>1000</v>
      </c>
      <c r="K347" s="1">
        <f t="shared" si="11"/>
        <v>80</v>
      </c>
      <c r="L347" s="9" t="s">
        <v>688</v>
      </c>
      <c r="M347" s="1" t="s">
        <v>550</v>
      </c>
      <c r="N347" s="6" t="s">
        <v>1243</v>
      </c>
      <c r="O347" s="89" t="s">
        <v>1253</v>
      </c>
    </row>
    <row r="348" spans="1:15" ht="13.5">
      <c r="A348" s="1">
        <v>345</v>
      </c>
      <c r="B348" s="1" t="s">
        <v>1254</v>
      </c>
      <c r="C348" s="1" t="s">
        <v>1241</v>
      </c>
      <c r="D348" s="5">
        <v>10</v>
      </c>
      <c r="E348" s="2" t="s">
        <v>867</v>
      </c>
      <c r="F348" s="2" t="s">
        <v>1255</v>
      </c>
      <c r="G348" s="5" t="s">
        <v>211</v>
      </c>
      <c r="H348" s="5" t="s">
        <v>767</v>
      </c>
      <c r="I348" s="1">
        <v>2500</v>
      </c>
      <c r="J348" s="1">
        <f t="shared" si="10"/>
        <v>1250</v>
      </c>
      <c r="K348" s="1">
        <f t="shared" si="11"/>
        <v>100</v>
      </c>
      <c r="L348" s="9" t="s">
        <v>688</v>
      </c>
      <c r="M348" s="1" t="s">
        <v>550</v>
      </c>
      <c r="N348" s="6" t="s">
        <v>1243</v>
      </c>
      <c r="O348" s="89" t="s">
        <v>1256</v>
      </c>
    </row>
    <row r="349" spans="1:15" ht="13.5">
      <c r="A349" s="1">
        <v>346</v>
      </c>
      <c r="B349" s="1" t="s">
        <v>1257</v>
      </c>
      <c r="C349" s="1" t="s">
        <v>1241</v>
      </c>
      <c r="D349" s="5">
        <v>10</v>
      </c>
      <c r="E349" s="2" t="s">
        <v>867</v>
      </c>
      <c r="F349" s="2" t="s">
        <v>1258</v>
      </c>
      <c r="G349" s="5" t="s">
        <v>211</v>
      </c>
      <c r="H349" s="5" t="s">
        <v>767</v>
      </c>
      <c r="I349" s="1">
        <v>3750</v>
      </c>
      <c r="J349" s="1">
        <f t="shared" si="10"/>
        <v>1875</v>
      </c>
      <c r="K349" s="1">
        <f t="shared" si="11"/>
        <v>150</v>
      </c>
      <c r="L349" s="9" t="s">
        <v>688</v>
      </c>
      <c r="M349" s="1" t="s">
        <v>550</v>
      </c>
      <c r="N349" s="6" t="s">
        <v>1243</v>
      </c>
      <c r="O349" s="89" t="s">
        <v>1259</v>
      </c>
    </row>
    <row r="350" spans="1:15" ht="13.5">
      <c r="A350" s="1">
        <v>347</v>
      </c>
      <c r="B350" s="1" t="s">
        <v>1260</v>
      </c>
      <c r="C350" s="1" t="s">
        <v>1261</v>
      </c>
      <c r="D350" s="5">
        <v>9</v>
      </c>
      <c r="E350" s="2" t="s">
        <v>671</v>
      </c>
      <c r="F350" s="2" t="s">
        <v>845</v>
      </c>
      <c r="G350" s="5" t="s">
        <v>694</v>
      </c>
      <c r="H350" s="5" t="s">
        <v>675</v>
      </c>
      <c r="I350" s="1">
        <v>2300</v>
      </c>
      <c r="J350" s="1">
        <f t="shared" si="10"/>
        <v>1150</v>
      </c>
      <c r="K350" s="1">
        <f t="shared" si="11"/>
        <v>92</v>
      </c>
      <c r="L350" s="9" t="s">
        <v>1505</v>
      </c>
      <c r="M350" s="1" t="s">
        <v>550</v>
      </c>
      <c r="N350" s="6" t="s">
        <v>1243</v>
      </c>
      <c r="O350" s="89" t="s">
        <v>1262</v>
      </c>
    </row>
    <row r="351" spans="1:15" ht="13.5">
      <c r="A351" s="1">
        <v>348</v>
      </c>
      <c r="B351" s="1" t="s">
        <v>1263</v>
      </c>
      <c r="C351" s="1" t="s">
        <v>1264</v>
      </c>
      <c r="D351" s="5">
        <v>11</v>
      </c>
      <c r="E351" s="2" t="s">
        <v>671</v>
      </c>
      <c r="F351" s="2" t="s">
        <v>1265</v>
      </c>
      <c r="G351" s="5" t="s">
        <v>740</v>
      </c>
      <c r="H351" s="5" t="s">
        <v>346</v>
      </c>
      <c r="I351" s="1">
        <v>34050</v>
      </c>
      <c r="J351" s="1">
        <f t="shared" si="10"/>
        <v>17025</v>
      </c>
      <c r="K351" s="1">
        <f t="shared" si="11"/>
        <v>1362</v>
      </c>
      <c r="L351" s="9" t="s">
        <v>688</v>
      </c>
      <c r="M351" s="1" t="s">
        <v>550</v>
      </c>
      <c r="N351" s="6" t="s">
        <v>1243</v>
      </c>
      <c r="O351" s="89" t="s">
        <v>1266</v>
      </c>
    </row>
    <row r="352" spans="1:15" ht="13.5">
      <c r="A352" s="1">
        <v>349</v>
      </c>
      <c r="B352" s="1" t="s">
        <v>1267</v>
      </c>
      <c r="C352" s="1" t="s">
        <v>1268</v>
      </c>
      <c r="D352" s="5">
        <v>8</v>
      </c>
      <c r="E352" s="2" t="s">
        <v>1187</v>
      </c>
      <c r="F352" s="2" t="s">
        <v>1269</v>
      </c>
      <c r="G352" s="5" t="s">
        <v>694</v>
      </c>
      <c r="H352" s="5" t="s">
        <v>675</v>
      </c>
      <c r="I352" s="1">
        <v>61000</v>
      </c>
      <c r="J352" s="1">
        <f t="shared" si="10"/>
        <v>30500</v>
      </c>
      <c r="K352" s="1">
        <f t="shared" si="11"/>
        <v>2440</v>
      </c>
      <c r="L352" s="9">
        <v>10</v>
      </c>
      <c r="M352" s="1" t="s">
        <v>550</v>
      </c>
      <c r="N352" s="6" t="s">
        <v>1243</v>
      </c>
      <c r="O352" s="89" t="s">
        <v>1270</v>
      </c>
    </row>
    <row r="353" spans="1:15" ht="13.5">
      <c r="A353" s="1">
        <v>350</v>
      </c>
      <c r="B353" s="1" t="s">
        <v>1271</v>
      </c>
      <c r="C353" s="1" t="s">
        <v>1272</v>
      </c>
      <c r="D353" s="5">
        <v>3</v>
      </c>
      <c r="E353" s="2" t="s">
        <v>693</v>
      </c>
      <c r="F353" s="2" t="s">
        <v>1273</v>
      </c>
      <c r="G353" s="5" t="s">
        <v>211</v>
      </c>
      <c r="H353" s="5" t="s">
        <v>675</v>
      </c>
      <c r="I353" s="1">
        <v>380</v>
      </c>
      <c r="J353" s="1">
        <f t="shared" si="10"/>
        <v>190</v>
      </c>
      <c r="K353" s="1">
        <f t="shared" si="11"/>
        <v>15.2</v>
      </c>
      <c r="L353" s="9">
        <v>0.5</v>
      </c>
      <c r="M353" s="1" t="s">
        <v>550</v>
      </c>
      <c r="N353" s="6" t="s">
        <v>1243</v>
      </c>
      <c r="O353" s="89" t="s">
        <v>1274</v>
      </c>
    </row>
    <row r="354" spans="1:15" ht="13.5">
      <c r="A354" s="1">
        <v>351</v>
      </c>
      <c r="B354" s="1" t="s">
        <v>1275</v>
      </c>
      <c r="C354" s="1" t="s">
        <v>1276</v>
      </c>
      <c r="D354" s="5">
        <v>7</v>
      </c>
      <c r="E354" s="2" t="s">
        <v>199</v>
      </c>
      <c r="F354" s="2" t="s">
        <v>1277</v>
      </c>
      <c r="G354" s="5" t="s">
        <v>674</v>
      </c>
      <c r="H354" s="5" t="s">
        <v>675</v>
      </c>
      <c r="I354" s="1">
        <v>2500</v>
      </c>
      <c r="J354" s="1">
        <f t="shared" si="10"/>
        <v>1250</v>
      </c>
      <c r="K354" s="1">
        <f t="shared" si="11"/>
        <v>100</v>
      </c>
      <c r="L354" s="9" t="s">
        <v>1443</v>
      </c>
      <c r="M354" s="1" t="s">
        <v>550</v>
      </c>
      <c r="N354" s="6" t="s">
        <v>1243</v>
      </c>
      <c r="O354" s="89" t="s">
        <v>1278</v>
      </c>
    </row>
    <row r="355" spans="1:15" ht="13.5">
      <c r="A355" s="1">
        <v>352</v>
      </c>
      <c r="B355" s="1" t="s">
        <v>1279</v>
      </c>
      <c r="C355" s="1" t="s">
        <v>1280</v>
      </c>
      <c r="D355" s="5">
        <v>9</v>
      </c>
      <c r="E355" s="2" t="s">
        <v>1281</v>
      </c>
      <c r="F355" s="2" t="s">
        <v>1282</v>
      </c>
      <c r="G355" s="5" t="s">
        <v>211</v>
      </c>
      <c r="H355" s="5" t="s">
        <v>675</v>
      </c>
      <c r="I355" s="1">
        <v>2700</v>
      </c>
      <c r="J355" s="1">
        <f t="shared" si="10"/>
        <v>1350</v>
      </c>
      <c r="K355" s="1">
        <f t="shared" si="11"/>
        <v>108</v>
      </c>
      <c r="L355" s="9" t="s">
        <v>1506</v>
      </c>
      <c r="M355" s="1" t="s">
        <v>550</v>
      </c>
      <c r="N355" s="6" t="s">
        <v>1283</v>
      </c>
      <c r="O355" s="89" t="s">
        <v>1284</v>
      </c>
    </row>
    <row r="356" spans="1:15" ht="13.5">
      <c r="A356" s="1">
        <v>353</v>
      </c>
      <c r="B356" s="1" t="s">
        <v>1285</v>
      </c>
      <c r="C356" s="1" t="s">
        <v>1286</v>
      </c>
      <c r="D356" s="5">
        <v>5</v>
      </c>
      <c r="E356" s="2" t="s">
        <v>671</v>
      </c>
      <c r="F356" s="2" t="s">
        <v>1287</v>
      </c>
      <c r="G356" s="5" t="s">
        <v>694</v>
      </c>
      <c r="H356" s="5" t="s">
        <v>675</v>
      </c>
      <c r="I356" s="1">
        <v>18750</v>
      </c>
      <c r="J356" s="1">
        <f t="shared" si="10"/>
        <v>9375</v>
      </c>
      <c r="K356" s="1">
        <f t="shared" si="11"/>
        <v>750</v>
      </c>
      <c r="L356" s="9" t="s">
        <v>1507</v>
      </c>
      <c r="M356" s="1" t="s">
        <v>550</v>
      </c>
      <c r="N356" s="6" t="s">
        <v>1288</v>
      </c>
      <c r="O356" s="89" t="s">
        <v>1289</v>
      </c>
    </row>
    <row r="357" spans="1:15" ht="13.5">
      <c r="A357" s="1">
        <v>354</v>
      </c>
      <c r="B357" s="1" t="s">
        <v>1290</v>
      </c>
      <c r="C357" s="1" t="s">
        <v>1291</v>
      </c>
      <c r="D357" s="5">
        <v>7</v>
      </c>
      <c r="E357" s="2" t="s">
        <v>867</v>
      </c>
      <c r="F357" s="2" t="s">
        <v>1292</v>
      </c>
      <c r="G357" s="5" t="s">
        <v>694</v>
      </c>
      <c r="H357" s="5" t="s">
        <v>675</v>
      </c>
      <c r="I357" s="1">
        <v>11200</v>
      </c>
      <c r="J357" s="1">
        <f t="shared" si="10"/>
        <v>5600</v>
      </c>
      <c r="K357" s="1">
        <f t="shared" si="11"/>
        <v>448</v>
      </c>
      <c r="L357" s="9" t="s">
        <v>1464</v>
      </c>
      <c r="M357" s="1" t="s">
        <v>550</v>
      </c>
      <c r="N357" s="6" t="s">
        <v>1288</v>
      </c>
      <c r="O357" s="89" t="s">
        <v>1293</v>
      </c>
    </row>
    <row r="358" spans="1:15" ht="13.5">
      <c r="A358" s="1">
        <v>355</v>
      </c>
      <c r="B358" s="1" t="s">
        <v>1294</v>
      </c>
      <c r="C358" s="1" t="s">
        <v>1295</v>
      </c>
      <c r="D358" s="5">
        <v>12</v>
      </c>
      <c r="E358" s="2" t="s">
        <v>671</v>
      </c>
      <c r="F358" s="2" t="s">
        <v>1296</v>
      </c>
      <c r="G358" s="5" t="s">
        <v>828</v>
      </c>
      <c r="H358" s="5" t="s">
        <v>1107</v>
      </c>
      <c r="I358" s="1">
        <v>23600</v>
      </c>
      <c r="J358" s="1">
        <f t="shared" si="10"/>
        <v>11800</v>
      </c>
      <c r="K358" s="1">
        <f t="shared" si="11"/>
        <v>944</v>
      </c>
      <c r="L358" s="9">
        <v>1</v>
      </c>
      <c r="M358" s="1" t="s">
        <v>550</v>
      </c>
      <c r="N358" s="6" t="s">
        <v>1288</v>
      </c>
      <c r="O358" s="89" t="s">
        <v>1297</v>
      </c>
    </row>
    <row r="359" spans="1:15" ht="13.5">
      <c r="A359" s="1">
        <v>356</v>
      </c>
      <c r="B359" s="1" t="s">
        <v>1298</v>
      </c>
      <c r="C359" s="1" t="s">
        <v>1508</v>
      </c>
      <c r="D359" s="5">
        <v>5</v>
      </c>
      <c r="E359" s="2" t="s">
        <v>1509</v>
      </c>
      <c r="F359" s="2" t="s">
        <v>1510</v>
      </c>
      <c r="G359" s="5" t="s">
        <v>828</v>
      </c>
      <c r="H359" s="5" t="s">
        <v>1107</v>
      </c>
      <c r="I359" s="1">
        <v>56500</v>
      </c>
      <c r="J359" s="1">
        <f t="shared" si="10"/>
        <v>28250</v>
      </c>
      <c r="K359" s="1">
        <f t="shared" si="11"/>
        <v>2260</v>
      </c>
      <c r="L359" s="9">
        <v>1</v>
      </c>
      <c r="M359" s="1" t="s">
        <v>550</v>
      </c>
      <c r="N359" s="6" t="s">
        <v>1288</v>
      </c>
      <c r="O359" s="89" t="s">
        <v>1299</v>
      </c>
    </row>
    <row r="360" spans="1:15" ht="13.5">
      <c r="A360" s="1">
        <v>357</v>
      </c>
      <c r="B360" s="1" t="s">
        <v>1300</v>
      </c>
      <c r="C360" s="1" t="s">
        <v>1301</v>
      </c>
      <c r="D360" s="5">
        <v>12</v>
      </c>
      <c r="E360" s="2" t="s">
        <v>672</v>
      </c>
      <c r="F360" s="2" t="s">
        <v>1302</v>
      </c>
      <c r="G360" s="5" t="s">
        <v>828</v>
      </c>
      <c r="H360" s="5" t="s">
        <v>1107</v>
      </c>
      <c r="I360" s="1">
        <v>48810</v>
      </c>
      <c r="J360" s="1">
        <f t="shared" si="10"/>
        <v>24405</v>
      </c>
      <c r="K360" s="1">
        <f t="shared" si="11"/>
        <v>1952.4</v>
      </c>
      <c r="L360" s="9">
        <v>1</v>
      </c>
      <c r="M360" s="1" t="s">
        <v>550</v>
      </c>
      <c r="N360" s="6" t="s">
        <v>1288</v>
      </c>
      <c r="O360" s="89" t="s">
        <v>1303</v>
      </c>
    </row>
    <row r="361" spans="1:15" ht="13.5">
      <c r="A361" s="1">
        <v>358</v>
      </c>
      <c r="B361" s="1" t="s">
        <v>1304</v>
      </c>
      <c r="C361" s="1" t="s">
        <v>1305</v>
      </c>
      <c r="D361" s="5">
        <v>7</v>
      </c>
      <c r="E361" s="2" t="s">
        <v>188</v>
      </c>
      <c r="F361" s="2" t="s">
        <v>1306</v>
      </c>
      <c r="G361" s="5" t="s">
        <v>828</v>
      </c>
      <c r="H361" s="5" t="s">
        <v>1107</v>
      </c>
      <c r="I361" s="1">
        <v>33500</v>
      </c>
      <c r="J361" s="1">
        <f t="shared" si="10"/>
        <v>16750</v>
      </c>
      <c r="K361" s="1">
        <f t="shared" si="11"/>
        <v>1340</v>
      </c>
      <c r="L361" s="9">
        <v>1</v>
      </c>
      <c r="M361" s="1" t="s">
        <v>550</v>
      </c>
      <c r="N361" s="6" t="s">
        <v>1288</v>
      </c>
      <c r="O361" s="89" t="s">
        <v>1307</v>
      </c>
    </row>
    <row r="362" spans="1:15" ht="13.5">
      <c r="A362" s="1">
        <v>359</v>
      </c>
      <c r="B362" s="1" t="s">
        <v>1308</v>
      </c>
      <c r="C362" s="1" t="s">
        <v>1309</v>
      </c>
      <c r="D362" s="5">
        <v>3</v>
      </c>
      <c r="E362" s="2" t="s">
        <v>867</v>
      </c>
      <c r="F362" s="2" t="s">
        <v>1310</v>
      </c>
      <c r="G362" s="5" t="s">
        <v>740</v>
      </c>
      <c r="H362" s="5" t="s">
        <v>1511</v>
      </c>
      <c r="I362" s="1">
        <v>9000</v>
      </c>
      <c r="J362" s="1">
        <f t="shared" si="10"/>
        <v>4500</v>
      </c>
      <c r="K362" s="1">
        <f t="shared" si="11"/>
        <v>360</v>
      </c>
      <c r="L362" s="9" t="s">
        <v>1512</v>
      </c>
      <c r="M362" s="1" t="s">
        <v>550</v>
      </c>
      <c r="N362" s="6" t="s">
        <v>1288</v>
      </c>
      <c r="O362" s="89" t="s">
        <v>1311</v>
      </c>
    </row>
    <row r="363" spans="1:15" ht="13.5">
      <c r="A363" s="1">
        <v>360</v>
      </c>
      <c r="B363" s="1" t="s">
        <v>1312</v>
      </c>
      <c r="C363" s="1" t="s">
        <v>1313</v>
      </c>
      <c r="D363" s="5">
        <v>3</v>
      </c>
      <c r="E363" s="2" t="s">
        <v>671</v>
      </c>
      <c r="F363" s="2" t="s">
        <v>1047</v>
      </c>
      <c r="G363" s="5" t="s">
        <v>740</v>
      </c>
      <c r="H363" s="5" t="s">
        <v>675</v>
      </c>
      <c r="I363" s="1">
        <v>3000</v>
      </c>
      <c r="J363" s="1">
        <f t="shared" si="10"/>
        <v>1500</v>
      </c>
      <c r="K363" s="1">
        <f t="shared" si="11"/>
        <v>120</v>
      </c>
      <c r="L363" s="9">
        <v>2</v>
      </c>
      <c r="M363" s="1" t="s">
        <v>550</v>
      </c>
      <c r="N363" s="6" t="s">
        <v>1288</v>
      </c>
      <c r="O363" s="89" t="s">
        <v>1314</v>
      </c>
    </row>
    <row r="364" spans="1:15" ht="13.5">
      <c r="A364" s="1">
        <v>361</v>
      </c>
      <c r="B364" s="1" t="s">
        <v>1315</v>
      </c>
      <c r="C364" s="1" t="s">
        <v>1316</v>
      </c>
      <c r="D364" s="5">
        <v>7</v>
      </c>
      <c r="E364" s="2" t="s">
        <v>671</v>
      </c>
      <c r="F364" s="2" t="s">
        <v>1317</v>
      </c>
      <c r="G364" s="5" t="s">
        <v>211</v>
      </c>
      <c r="H364" s="5" t="s">
        <v>675</v>
      </c>
      <c r="I364" s="1">
        <v>5800</v>
      </c>
      <c r="J364" s="1">
        <f aca="true" t="shared" si="12" ref="J364:J380">I364/2</f>
        <v>2900</v>
      </c>
      <c r="K364" s="1">
        <f aca="true" t="shared" si="13" ref="K364:K380">I364/25</f>
        <v>232</v>
      </c>
      <c r="L364" s="9" t="s">
        <v>1513</v>
      </c>
      <c r="M364" s="1" t="s">
        <v>550</v>
      </c>
      <c r="N364" s="6" t="s">
        <v>1288</v>
      </c>
      <c r="O364" s="89" t="s">
        <v>1318</v>
      </c>
    </row>
    <row r="365" spans="1:15" ht="13.5">
      <c r="A365" s="1">
        <v>362</v>
      </c>
      <c r="B365" s="1" t="s">
        <v>1319</v>
      </c>
      <c r="C365" s="1" t="s">
        <v>1320</v>
      </c>
      <c r="D365" s="5">
        <v>7</v>
      </c>
      <c r="E365" s="2" t="s">
        <v>973</v>
      </c>
      <c r="F365" s="2" t="s">
        <v>1321</v>
      </c>
      <c r="G365" s="5" t="s">
        <v>694</v>
      </c>
      <c r="H365" s="5" t="s">
        <v>944</v>
      </c>
      <c r="I365" s="1">
        <v>11200</v>
      </c>
      <c r="J365" s="1">
        <f t="shared" si="12"/>
        <v>5600</v>
      </c>
      <c r="K365" s="1">
        <f t="shared" si="13"/>
        <v>448</v>
      </c>
      <c r="L365" s="9">
        <v>1</v>
      </c>
      <c r="M365" s="1" t="s">
        <v>550</v>
      </c>
      <c r="N365" s="6" t="s">
        <v>1322</v>
      </c>
      <c r="O365" s="89" t="s">
        <v>1323</v>
      </c>
    </row>
    <row r="366" spans="1:15" ht="13.5">
      <c r="A366" s="1">
        <v>363</v>
      </c>
      <c r="B366" s="1" t="s">
        <v>1324</v>
      </c>
      <c r="C366" s="1" t="s">
        <v>1325</v>
      </c>
      <c r="D366" s="5">
        <v>9</v>
      </c>
      <c r="E366" s="2" t="s">
        <v>867</v>
      </c>
      <c r="F366" s="2" t="s">
        <v>1326</v>
      </c>
      <c r="G366" s="5" t="s">
        <v>740</v>
      </c>
      <c r="H366" s="5" t="s">
        <v>1010</v>
      </c>
      <c r="I366" s="1">
        <v>10000</v>
      </c>
      <c r="J366" s="1">
        <f t="shared" si="12"/>
        <v>5000</v>
      </c>
      <c r="K366" s="1">
        <f t="shared" si="13"/>
        <v>400</v>
      </c>
      <c r="L366" s="9">
        <v>1</v>
      </c>
      <c r="M366" s="1" t="s">
        <v>550</v>
      </c>
      <c r="N366" s="6" t="s">
        <v>1322</v>
      </c>
      <c r="O366" s="89" t="s">
        <v>1327</v>
      </c>
    </row>
    <row r="367" spans="1:15" ht="13.5">
      <c r="A367" s="1">
        <v>364</v>
      </c>
      <c r="B367" s="1" t="s">
        <v>1328</v>
      </c>
      <c r="C367" s="1" t="s">
        <v>1329</v>
      </c>
      <c r="D367" s="5">
        <v>5</v>
      </c>
      <c r="E367" s="2" t="s">
        <v>344</v>
      </c>
      <c r="F367" s="2" t="s">
        <v>1330</v>
      </c>
      <c r="G367" s="5" t="s">
        <v>740</v>
      </c>
      <c r="H367" s="5" t="s">
        <v>121</v>
      </c>
      <c r="I367" s="1">
        <v>30080</v>
      </c>
      <c r="J367" s="1">
        <f t="shared" si="12"/>
        <v>15040</v>
      </c>
      <c r="K367" s="1">
        <f t="shared" si="13"/>
        <v>1203.2</v>
      </c>
      <c r="L367" s="9">
        <v>1</v>
      </c>
      <c r="M367" s="1" t="s">
        <v>550</v>
      </c>
      <c r="N367" s="6" t="s">
        <v>1322</v>
      </c>
      <c r="O367" s="89" t="s">
        <v>1331</v>
      </c>
    </row>
    <row r="368" spans="1:15" ht="13.5">
      <c r="A368" s="1">
        <v>365</v>
      </c>
      <c r="B368" s="1" t="s">
        <v>1332</v>
      </c>
      <c r="C368" s="1" t="s">
        <v>1333</v>
      </c>
      <c r="D368" s="5">
        <v>20</v>
      </c>
      <c r="E368" s="2" t="s">
        <v>671</v>
      </c>
      <c r="F368" s="2" t="s">
        <v>1100</v>
      </c>
      <c r="G368" s="5" t="s">
        <v>674</v>
      </c>
      <c r="H368" s="5" t="s">
        <v>675</v>
      </c>
      <c r="I368" s="1">
        <v>36000</v>
      </c>
      <c r="J368" s="1">
        <f t="shared" si="12"/>
        <v>18000</v>
      </c>
      <c r="K368" s="1">
        <f t="shared" si="13"/>
        <v>1440</v>
      </c>
      <c r="L368" s="9">
        <v>1</v>
      </c>
      <c r="M368" s="1" t="s">
        <v>550</v>
      </c>
      <c r="N368" s="6" t="s">
        <v>1322</v>
      </c>
      <c r="O368" s="89" t="s">
        <v>1334</v>
      </c>
    </row>
    <row r="369" spans="1:15" ht="13.5">
      <c r="A369" s="1">
        <v>366</v>
      </c>
      <c r="B369" s="1" t="s">
        <v>1335</v>
      </c>
      <c r="C369" s="1" t="s">
        <v>1336</v>
      </c>
      <c r="D369" s="5">
        <v>5</v>
      </c>
      <c r="E369" s="2" t="s">
        <v>671</v>
      </c>
      <c r="F369" s="2" t="s">
        <v>1337</v>
      </c>
      <c r="G369" s="5" t="s">
        <v>740</v>
      </c>
      <c r="H369" s="5" t="s">
        <v>346</v>
      </c>
      <c r="I369" s="1">
        <v>38000</v>
      </c>
      <c r="J369" s="1">
        <f t="shared" si="12"/>
        <v>19000</v>
      </c>
      <c r="K369" s="1">
        <f t="shared" si="13"/>
        <v>1520</v>
      </c>
      <c r="L369" s="9">
        <v>1</v>
      </c>
      <c r="M369" s="1" t="s">
        <v>550</v>
      </c>
      <c r="N369" s="6" t="s">
        <v>1322</v>
      </c>
      <c r="O369" s="89" t="s">
        <v>1338</v>
      </c>
    </row>
    <row r="370" spans="1:15" ht="13.5">
      <c r="A370" s="1">
        <v>367</v>
      </c>
      <c r="B370" s="1" t="s">
        <v>1339</v>
      </c>
      <c r="C370" s="1" t="s">
        <v>1340</v>
      </c>
      <c r="D370" s="5">
        <v>5</v>
      </c>
      <c r="E370" s="2" t="s">
        <v>671</v>
      </c>
      <c r="F370" s="2" t="s">
        <v>1341</v>
      </c>
      <c r="G370" s="5" t="s">
        <v>1342</v>
      </c>
      <c r="H370" s="5" t="s">
        <v>1343</v>
      </c>
      <c r="I370" s="1">
        <v>17000</v>
      </c>
      <c r="J370" s="1">
        <f t="shared" si="12"/>
        <v>8500</v>
      </c>
      <c r="K370" s="1">
        <f t="shared" si="13"/>
        <v>680</v>
      </c>
      <c r="L370" s="9" t="s">
        <v>1387</v>
      </c>
      <c r="M370" s="1" t="s">
        <v>550</v>
      </c>
      <c r="N370" s="6" t="s">
        <v>1322</v>
      </c>
      <c r="O370" s="89" t="s">
        <v>1345</v>
      </c>
    </row>
    <row r="371" spans="1:15" ht="13.5">
      <c r="A371" s="1">
        <v>368</v>
      </c>
      <c r="B371" s="1" t="s">
        <v>1346</v>
      </c>
      <c r="C371" s="1" t="s">
        <v>1347</v>
      </c>
      <c r="D371" s="5">
        <v>12</v>
      </c>
      <c r="E371" s="2" t="s">
        <v>158</v>
      </c>
      <c r="F371" s="2" t="s">
        <v>1348</v>
      </c>
      <c r="G371" s="5" t="s">
        <v>674</v>
      </c>
      <c r="H371" s="5" t="s">
        <v>1514</v>
      </c>
      <c r="I371" s="1">
        <v>27120</v>
      </c>
      <c r="J371" s="1">
        <f t="shared" si="12"/>
        <v>13560</v>
      </c>
      <c r="K371" s="1">
        <f t="shared" si="13"/>
        <v>1084.8</v>
      </c>
      <c r="L371" s="9" t="s">
        <v>1418</v>
      </c>
      <c r="M371" s="1" t="s">
        <v>550</v>
      </c>
      <c r="N371" s="6" t="s">
        <v>1322</v>
      </c>
      <c r="O371" s="89" t="s">
        <v>1349</v>
      </c>
    </row>
    <row r="372" spans="1:15" ht="13.5">
      <c r="A372" s="1">
        <v>369</v>
      </c>
      <c r="B372" s="1" t="s">
        <v>1350</v>
      </c>
      <c r="C372" s="1" t="s">
        <v>1351</v>
      </c>
      <c r="D372" s="5">
        <v>11</v>
      </c>
      <c r="E372" s="2" t="s">
        <v>671</v>
      </c>
      <c r="F372" s="2" t="s">
        <v>1352</v>
      </c>
      <c r="G372" s="5" t="s">
        <v>1342</v>
      </c>
      <c r="H372" s="5" t="s">
        <v>675</v>
      </c>
      <c r="I372" s="1">
        <v>95000</v>
      </c>
      <c r="J372" s="1">
        <f t="shared" si="12"/>
        <v>47500</v>
      </c>
      <c r="K372" s="1">
        <f t="shared" si="13"/>
        <v>3800</v>
      </c>
      <c r="L372" s="9">
        <v>0.5</v>
      </c>
      <c r="M372" s="1" t="s">
        <v>550</v>
      </c>
      <c r="N372" s="6" t="s">
        <v>1353</v>
      </c>
      <c r="O372" s="89" t="s">
        <v>1354</v>
      </c>
    </row>
    <row r="373" spans="1:15" ht="13.5">
      <c r="A373" s="1">
        <v>370</v>
      </c>
      <c r="B373" s="1" t="s">
        <v>1355</v>
      </c>
      <c r="C373" s="1" t="s">
        <v>1356</v>
      </c>
      <c r="D373" s="5">
        <v>11</v>
      </c>
      <c r="E373" s="2" t="s">
        <v>158</v>
      </c>
      <c r="F373" s="2" t="s">
        <v>1357</v>
      </c>
      <c r="G373" s="5" t="s">
        <v>740</v>
      </c>
      <c r="H373" s="5" t="s">
        <v>451</v>
      </c>
      <c r="I373" s="1">
        <v>132000</v>
      </c>
      <c r="J373" s="1">
        <f t="shared" si="12"/>
        <v>66000</v>
      </c>
      <c r="K373" s="1">
        <f t="shared" si="13"/>
        <v>5280</v>
      </c>
      <c r="L373" s="9">
        <v>2</v>
      </c>
      <c r="M373" s="1" t="s">
        <v>550</v>
      </c>
      <c r="N373" s="6" t="s">
        <v>1358</v>
      </c>
      <c r="O373" s="89" t="s">
        <v>1359</v>
      </c>
    </row>
    <row r="374" spans="1:15" ht="13.5">
      <c r="A374" s="1">
        <v>371</v>
      </c>
      <c r="B374" s="1" t="s">
        <v>1360</v>
      </c>
      <c r="C374" s="1" t="s">
        <v>1361</v>
      </c>
      <c r="D374" s="5">
        <v>9</v>
      </c>
      <c r="E374" s="2" t="s">
        <v>621</v>
      </c>
      <c r="F374" s="2" t="s">
        <v>1362</v>
      </c>
      <c r="G374" s="5" t="s">
        <v>674</v>
      </c>
      <c r="H374" s="5" t="s">
        <v>767</v>
      </c>
      <c r="I374" s="1">
        <v>5000</v>
      </c>
      <c r="J374" s="1">
        <f t="shared" si="12"/>
        <v>2500</v>
      </c>
      <c r="K374" s="1">
        <f t="shared" si="13"/>
        <v>200</v>
      </c>
      <c r="L374" s="9" t="s">
        <v>1515</v>
      </c>
      <c r="M374" s="1" t="s">
        <v>550</v>
      </c>
      <c r="N374" s="6" t="s">
        <v>1358</v>
      </c>
      <c r="O374" s="89" t="s">
        <v>1363</v>
      </c>
    </row>
    <row r="375" spans="1:15" ht="13.5">
      <c r="A375" s="1">
        <v>372</v>
      </c>
      <c r="B375" s="1" t="s">
        <v>1364</v>
      </c>
      <c r="C375" s="1" t="s">
        <v>1365</v>
      </c>
      <c r="D375" s="5">
        <v>15</v>
      </c>
      <c r="E375" s="2" t="s">
        <v>283</v>
      </c>
      <c r="F375" s="2" t="s">
        <v>1366</v>
      </c>
      <c r="G375" s="5" t="s">
        <v>828</v>
      </c>
      <c r="H375" s="5" t="s">
        <v>767</v>
      </c>
      <c r="I375" s="1">
        <v>44200</v>
      </c>
      <c r="J375" s="1">
        <f t="shared" si="12"/>
        <v>22100</v>
      </c>
      <c r="K375" s="1">
        <f t="shared" si="13"/>
        <v>1768</v>
      </c>
      <c r="L375" s="9" t="s">
        <v>1418</v>
      </c>
      <c r="M375" s="1" t="s">
        <v>550</v>
      </c>
      <c r="N375" s="6" t="s">
        <v>1358</v>
      </c>
      <c r="O375" s="89" t="s">
        <v>1367</v>
      </c>
    </row>
    <row r="376" spans="1:15" ht="13.5">
      <c r="A376" s="1">
        <v>373</v>
      </c>
      <c r="B376" s="1" t="s">
        <v>1368</v>
      </c>
      <c r="C376" s="1" t="s">
        <v>1369</v>
      </c>
      <c r="D376" s="5">
        <v>9</v>
      </c>
      <c r="E376" s="2" t="s">
        <v>386</v>
      </c>
      <c r="F376" s="2" t="s">
        <v>1370</v>
      </c>
      <c r="G376" s="5" t="s">
        <v>674</v>
      </c>
      <c r="H376" s="5" t="s">
        <v>675</v>
      </c>
      <c r="I376" s="1">
        <v>92880</v>
      </c>
      <c r="J376" s="1">
        <f t="shared" si="12"/>
        <v>46440</v>
      </c>
      <c r="K376" s="1">
        <f t="shared" si="13"/>
        <v>3715.2</v>
      </c>
      <c r="L376" s="9">
        <v>1</v>
      </c>
      <c r="M376" s="1" t="s">
        <v>550</v>
      </c>
      <c r="N376" s="6" t="s">
        <v>1358</v>
      </c>
      <c r="O376" s="89" t="s">
        <v>1371</v>
      </c>
    </row>
    <row r="377" spans="1:15" ht="13.5">
      <c r="A377" s="1">
        <v>374</v>
      </c>
      <c r="B377" s="1" t="s">
        <v>1372</v>
      </c>
      <c r="C377" s="1" t="s">
        <v>1516</v>
      </c>
      <c r="D377" s="5">
        <v>13</v>
      </c>
      <c r="E377" s="2" t="s">
        <v>1517</v>
      </c>
      <c r="F377" s="2" t="s">
        <v>1518</v>
      </c>
      <c r="G377" s="5" t="s">
        <v>828</v>
      </c>
      <c r="H377" s="5" t="s">
        <v>675</v>
      </c>
      <c r="I377" s="1">
        <v>66520</v>
      </c>
      <c r="J377" s="1">
        <f t="shared" si="12"/>
        <v>33260</v>
      </c>
      <c r="K377" s="1">
        <f t="shared" si="13"/>
        <v>2660.8</v>
      </c>
      <c r="L377" s="9">
        <v>3</v>
      </c>
      <c r="M377" s="1" t="s">
        <v>550</v>
      </c>
      <c r="N377" s="6" t="s">
        <v>1358</v>
      </c>
      <c r="O377" s="89" t="s">
        <v>1373</v>
      </c>
    </row>
    <row r="378" spans="1:15" ht="13.5">
      <c r="A378" s="1">
        <v>375</v>
      </c>
      <c r="B378" s="1" t="s">
        <v>1374</v>
      </c>
      <c r="C378" s="1" t="s">
        <v>1519</v>
      </c>
      <c r="D378" s="5">
        <v>17</v>
      </c>
      <c r="E378" s="2" t="s">
        <v>1520</v>
      </c>
      <c r="F378" s="2" t="s">
        <v>1521</v>
      </c>
      <c r="G378" s="5" t="s">
        <v>211</v>
      </c>
      <c r="H378" s="5" t="s">
        <v>675</v>
      </c>
      <c r="I378" s="1">
        <v>178500</v>
      </c>
      <c r="J378" s="1">
        <f t="shared" si="12"/>
        <v>89250</v>
      </c>
      <c r="K378" s="1">
        <f t="shared" si="13"/>
        <v>7140</v>
      </c>
      <c r="L378" s="9">
        <v>5</v>
      </c>
      <c r="M378" s="1" t="s">
        <v>550</v>
      </c>
      <c r="N378" s="6" t="s">
        <v>1358</v>
      </c>
      <c r="O378" s="89" t="s">
        <v>1375</v>
      </c>
    </row>
    <row r="379" spans="1:15" ht="13.5">
      <c r="A379" s="1">
        <v>376</v>
      </c>
      <c r="B379" s="1" t="s">
        <v>1376</v>
      </c>
      <c r="C379" s="1" t="s">
        <v>1377</v>
      </c>
      <c r="D379" s="5">
        <v>3</v>
      </c>
      <c r="E379" s="2" t="s">
        <v>4</v>
      </c>
      <c r="F379" s="2" t="s">
        <v>1378</v>
      </c>
      <c r="G379" s="5" t="s">
        <v>674</v>
      </c>
      <c r="H379" s="5" t="s">
        <v>675</v>
      </c>
      <c r="I379" s="1">
        <v>5400</v>
      </c>
      <c r="J379" s="1">
        <f t="shared" si="12"/>
        <v>2700</v>
      </c>
      <c r="K379" s="1">
        <f t="shared" si="13"/>
        <v>216</v>
      </c>
      <c r="L379" s="9">
        <v>2</v>
      </c>
      <c r="M379" s="1" t="s">
        <v>550</v>
      </c>
      <c r="N379" s="6" t="s">
        <v>1358</v>
      </c>
      <c r="O379" s="89" t="s">
        <v>1379</v>
      </c>
    </row>
    <row r="380" spans="1:15" ht="13.5">
      <c r="A380" s="1">
        <v>377</v>
      </c>
      <c r="B380" s="1" t="s">
        <v>1380</v>
      </c>
      <c r="C380" s="1" t="s">
        <v>1522</v>
      </c>
      <c r="D380" s="5">
        <v>11</v>
      </c>
      <c r="E380" s="2" t="s">
        <v>1523</v>
      </c>
      <c r="F380" s="2" t="s">
        <v>1524</v>
      </c>
      <c r="G380" s="5" t="s">
        <v>674</v>
      </c>
      <c r="H380" s="5" t="s">
        <v>675</v>
      </c>
      <c r="I380" s="1">
        <v>11800</v>
      </c>
      <c r="J380" s="1">
        <f t="shared" si="12"/>
        <v>5900</v>
      </c>
      <c r="K380" s="1">
        <f t="shared" si="13"/>
        <v>472</v>
      </c>
      <c r="L380" s="9">
        <v>5</v>
      </c>
      <c r="M380" s="1" t="s">
        <v>550</v>
      </c>
      <c r="N380" s="6" t="s">
        <v>1358</v>
      </c>
      <c r="O380" s="89" t="s">
        <v>1381</v>
      </c>
    </row>
    <row r="381" spans="1:15" ht="13.5">
      <c r="A381" s="1">
        <v>378</v>
      </c>
      <c r="B381" s="1"/>
      <c r="C381" s="1"/>
      <c r="D381" s="5"/>
      <c r="E381" s="2"/>
      <c r="F381" s="2"/>
      <c r="G381" s="5"/>
      <c r="H381" s="5"/>
      <c r="I381" s="1"/>
      <c r="J381" s="1"/>
      <c r="K381" s="1"/>
      <c r="L381" s="9"/>
      <c r="M381" s="1"/>
      <c r="N381" s="6"/>
      <c r="O381" s="89"/>
    </row>
    <row r="382" spans="1:15" ht="13.5">
      <c r="A382" s="1">
        <v>379</v>
      </c>
      <c r="B382" s="1"/>
      <c r="C382" s="1"/>
      <c r="D382" s="5"/>
      <c r="E382" s="2"/>
      <c r="F382" s="2"/>
      <c r="G382" s="5"/>
      <c r="H382" s="5"/>
      <c r="I382" s="1"/>
      <c r="J382" s="1"/>
      <c r="K382" s="1"/>
      <c r="L382" s="9"/>
      <c r="M382" s="1"/>
      <c r="N382" s="6"/>
      <c r="O382" s="89"/>
    </row>
    <row r="383" spans="1:15" ht="13.5">
      <c r="A383" s="1">
        <v>380</v>
      </c>
      <c r="B383" s="1"/>
      <c r="C383" s="1"/>
      <c r="D383" s="5"/>
      <c r="E383" s="2"/>
      <c r="F383" s="2"/>
      <c r="G383" s="5"/>
      <c r="H383" s="5"/>
      <c r="I383" s="1"/>
      <c r="J383" s="1"/>
      <c r="K383" s="1"/>
      <c r="L383" s="9"/>
      <c r="M383" s="1"/>
      <c r="N383" s="6"/>
      <c r="O383" s="89"/>
    </row>
    <row r="384" spans="1:15" ht="13.5">
      <c r="A384" s="1">
        <v>381</v>
      </c>
      <c r="B384" s="1"/>
      <c r="C384" s="1"/>
      <c r="D384" s="5"/>
      <c r="E384" s="2"/>
      <c r="F384" s="2"/>
      <c r="G384" s="5"/>
      <c r="H384" s="5"/>
      <c r="I384" s="1"/>
      <c r="J384" s="1"/>
      <c r="K384" s="1"/>
      <c r="L384" s="9"/>
      <c r="M384" s="1"/>
      <c r="N384" s="6"/>
      <c r="O384" s="89"/>
    </row>
    <row r="385" spans="1:15" ht="13.5">
      <c r="A385" s="1">
        <v>382</v>
      </c>
      <c r="B385" s="1"/>
      <c r="C385" s="1"/>
      <c r="D385" s="5"/>
      <c r="E385" s="2"/>
      <c r="F385" s="2"/>
      <c r="G385" s="5"/>
      <c r="H385" s="5"/>
      <c r="I385" s="1"/>
      <c r="J385" s="1"/>
      <c r="K385" s="1"/>
      <c r="L385" s="9"/>
      <c r="M385" s="1"/>
      <c r="N385" s="6"/>
      <c r="O385" s="89"/>
    </row>
    <row r="386" spans="1:15" ht="13.5">
      <c r="A386" s="1">
        <v>383</v>
      </c>
      <c r="B386" s="1"/>
      <c r="C386" s="1"/>
      <c r="D386" s="5"/>
      <c r="E386" s="2"/>
      <c r="F386" s="2"/>
      <c r="G386" s="5"/>
      <c r="H386" s="5"/>
      <c r="I386" s="1"/>
      <c r="J386" s="1"/>
      <c r="K386" s="1"/>
      <c r="L386" s="9"/>
      <c r="M386" s="1"/>
      <c r="N386" s="6"/>
      <c r="O386" s="89"/>
    </row>
    <row r="387" spans="1:15" ht="13.5">
      <c r="A387" s="1">
        <v>384</v>
      </c>
      <c r="B387" s="1"/>
      <c r="C387" s="1"/>
      <c r="D387" s="5"/>
      <c r="E387" s="2"/>
      <c r="F387" s="2"/>
      <c r="G387" s="5"/>
      <c r="H387" s="5"/>
      <c r="I387" s="1"/>
      <c r="J387" s="1"/>
      <c r="K387" s="1"/>
      <c r="L387" s="9"/>
      <c r="M387" s="1"/>
      <c r="N387" s="6"/>
      <c r="O387" s="89"/>
    </row>
    <row r="388" spans="1:15" ht="13.5">
      <c r="A388" s="1">
        <v>385</v>
      </c>
      <c r="B388" s="1"/>
      <c r="C388" s="1"/>
      <c r="D388" s="5"/>
      <c r="E388" s="2"/>
      <c r="F388" s="2"/>
      <c r="G388" s="5"/>
      <c r="H388" s="5"/>
      <c r="I388" s="1"/>
      <c r="J388" s="1"/>
      <c r="K388" s="1"/>
      <c r="L388" s="9"/>
      <c r="M388" s="1"/>
      <c r="N388" s="6"/>
      <c r="O388" s="89"/>
    </row>
    <row r="389" spans="1:15" ht="13.5">
      <c r="A389" s="1">
        <v>386</v>
      </c>
      <c r="B389" s="1"/>
      <c r="C389" s="1"/>
      <c r="D389" s="5"/>
      <c r="E389" s="2"/>
      <c r="F389" s="2"/>
      <c r="G389" s="5"/>
      <c r="H389" s="5"/>
      <c r="I389" s="1"/>
      <c r="J389" s="1"/>
      <c r="K389" s="1"/>
      <c r="L389" s="9"/>
      <c r="M389" s="1"/>
      <c r="N389" s="6"/>
      <c r="O389" s="89"/>
    </row>
    <row r="390" spans="1:15" ht="13.5">
      <c r="A390" s="1">
        <v>387</v>
      </c>
      <c r="B390" s="1"/>
      <c r="C390" s="1"/>
      <c r="D390" s="5"/>
      <c r="E390" s="2"/>
      <c r="F390" s="2"/>
      <c r="G390" s="5"/>
      <c r="H390" s="5"/>
      <c r="I390" s="1"/>
      <c r="J390" s="1"/>
      <c r="K390" s="1"/>
      <c r="L390" s="9"/>
      <c r="M390" s="1"/>
      <c r="N390" s="6"/>
      <c r="O390" s="89"/>
    </row>
    <row r="391" spans="1:15" ht="13.5">
      <c r="A391" s="1">
        <v>388</v>
      </c>
      <c r="B391" s="1"/>
      <c r="C391" s="1"/>
      <c r="D391" s="5"/>
      <c r="E391" s="2"/>
      <c r="F391" s="2"/>
      <c r="G391" s="5"/>
      <c r="H391" s="5"/>
      <c r="I391" s="1"/>
      <c r="J391" s="1"/>
      <c r="K391" s="1"/>
      <c r="L391" s="9"/>
      <c r="M391" s="1"/>
      <c r="N391" s="6"/>
      <c r="O391" s="89"/>
    </row>
    <row r="392" spans="1:15" ht="13.5">
      <c r="A392" s="1">
        <v>389</v>
      </c>
      <c r="B392" s="1"/>
      <c r="C392" s="1"/>
      <c r="D392" s="5"/>
      <c r="E392" s="2"/>
      <c r="F392" s="2"/>
      <c r="G392" s="5"/>
      <c r="H392" s="5"/>
      <c r="I392" s="1"/>
      <c r="J392" s="1"/>
      <c r="K392" s="1"/>
      <c r="L392" s="9"/>
      <c r="M392" s="1"/>
      <c r="N392" s="6"/>
      <c r="O392" s="89"/>
    </row>
    <row r="393" spans="1:15" ht="13.5">
      <c r="A393" s="1">
        <v>390</v>
      </c>
      <c r="B393" s="1"/>
      <c r="C393" s="1"/>
      <c r="D393" s="5"/>
      <c r="E393" s="2"/>
      <c r="F393" s="2"/>
      <c r="G393" s="5"/>
      <c r="H393" s="5"/>
      <c r="I393" s="1"/>
      <c r="J393" s="1"/>
      <c r="K393" s="1"/>
      <c r="L393" s="9"/>
      <c r="M393" s="1"/>
      <c r="N393" s="6"/>
      <c r="O393" s="89"/>
    </row>
    <row r="394" spans="1:15" ht="13.5">
      <c r="A394" s="1">
        <v>391</v>
      </c>
      <c r="B394" s="1"/>
      <c r="C394" s="1"/>
      <c r="D394" s="5"/>
      <c r="E394" s="2"/>
      <c r="F394" s="2"/>
      <c r="G394" s="5"/>
      <c r="H394" s="5"/>
      <c r="I394" s="1"/>
      <c r="J394" s="1"/>
      <c r="K394" s="1"/>
      <c r="L394" s="9"/>
      <c r="M394" s="1"/>
      <c r="N394" s="6"/>
      <c r="O394" s="89"/>
    </row>
    <row r="395" spans="1:15" ht="13.5">
      <c r="A395" s="1">
        <v>392</v>
      </c>
      <c r="B395" s="1"/>
      <c r="C395" s="1"/>
      <c r="D395" s="5"/>
      <c r="E395" s="2"/>
      <c r="F395" s="2"/>
      <c r="G395" s="5"/>
      <c r="H395" s="5"/>
      <c r="I395" s="1"/>
      <c r="J395" s="1"/>
      <c r="K395" s="1"/>
      <c r="L395" s="9"/>
      <c r="M395" s="1"/>
      <c r="N395" s="6"/>
      <c r="O395" s="89"/>
    </row>
    <row r="396" spans="1:15" ht="13.5">
      <c r="A396" s="1">
        <v>393</v>
      </c>
      <c r="B396" s="1"/>
      <c r="C396" s="1"/>
      <c r="D396" s="5"/>
      <c r="E396" s="2"/>
      <c r="F396" s="2"/>
      <c r="G396" s="5"/>
      <c r="H396" s="5"/>
      <c r="I396" s="1"/>
      <c r="J396" s="1"/>
      <c r="K396" s="1"/>
      <c r="L396" s="9"/>
      <c r="M396" s="1"/>
      <c r="N396" s="6"/>
      <c r="O396" s="89"/>
    </row>
    <row r="397" spans="1:15" ht="13.5">
      <c r="A397" s="1">
        <v>394</v>
      </c>
      <c r="B397" s="1"/>
      <c r="C397" s="1"/>
      <c r="D397" s="5"/>
      <c r="E397" s="2"/>
      <c r="F397" s="2"/>
      <c r="G397" s="5"/>
      <c r="H397" s="5"/>
      <c r="I397" s="1"/>
      <c r="J397" s="1"/>
      <c r="K397" s="1"/>
      <c r="L397" s="9"/>
      <c r="M397" s="1"/>
      <c r="N397" s="6"/>
      <c r="O397" s="89"/>
    </row>
    <row r="398" spans="1:15" ht="13.5">
      <c r="A398" s="1">
        <v>395</v>
      </c>
      <c r="B398" s="1"/>
      <c r="C398" s="1"/>
      <c r="D398" s="5"/>
      <c r="E398" s="2"/>
      <c r="F398" s="2"/>
      <c r="G398" s="5"/>
      <c r="H398" s="5"/>
      <c r="I398" s="1"/>
      <c r="J398" s="1"/>
      <c r="K398" s="1"/>
      <c r="L398" s="9"/>
      <c r="M398" s="1"/>
      <c r="N398" s="6"/>
      <c r="O398" s="89"/>
    </row>
    <row r="399" spans="1:15" ht="13.5">
      <c r="A399" s="1">
        <v>396</v>
      </c>
      <c r="B399" s="1"/>
      <c r="C399" s="1"/>
      <c r="D399" s="5"/>
      <c r="E399" s="2"/>
      <c r="F399" s="2"/>
      <c r="G399" s="5"/>
      <c r="H399" s="5"/>
      <c r="I399" s="1"/>
      <c r="J399" s="1"/>
      <c r="K399" s="1"/>
      <c r="L399" s="9"/>
      <c r="M399" s="1"/>
      <c r="N399" s="6"/>
      <c r="O399" s="89"/>
    </row>
    <row r="400" spans="1:15" ht="13.5">
      <c r="A400" s="1">
        <v>397</v>
      </c>
      <c r="B400" s="1"/>
      <c r="C400" s="1"/>
      <c r="D400" s="5"/>
      <c r="E400" s="2"/>
      <c r="F400" s="2"/>
      <c r="G400" s="5"/>
      <c r="H400" s="5"/>
      <c r="I400" s="1"/>
      <c r="J400" s="1"/>
      <c r="K400" s="1"/>
      <c r="L400" s="9"/>
      <c r="M400" s="1"/>
      <c r="N400" s="6"/>
      <c r="O400" s="89"/>
    </row>
    <row r="401" spans="1:15" ht="13.5">
      <c r="A401" s="1">
        <v>398</v>
      </c>
      <c r="B401" s="1"/>
      <c r="C401" s="1"/>
      <c r="D401" s="5"/>
      <c r="E401" s="2"/>
      <c r="F401" s="2"/>
      <c r="G401" s="5"/>
      <c r="H401" s="5"/>
      <c r="I401" s="1"/>
      <c r="J401" s="1"/>
      <c r="K401" s="1"/>
      <c r="L401" s="9"/>
      <c r="M401" s="1"/>
      <c r="N401" s="6"/>
      <c r="O401" s="89"/>
    </row>
    <row r="402" spans="1:15" ht="13.5">
      <c r="A402" s="1">
        <v>399</v>
      </c>
      <c r="B402" s="1"/>
      <c r="C402" s="1"/>
      <c r="D402" s="5"/>
      <c r="E402" s="2"/>
      <c r="F402" s="2"/>
      <c r="G402" s="5"/>
      <c r="H402" s="5"/>
      <c r="I402" s="1"/>
      <c r="J402" s="1"/>
      <c r="K402" s="1"/>
      <c r="L402" s="9"/>
      <c r="M402" s="1"/>
      <c r="N402" s="6"/>
      <c r="O402" s="89"/>
    </row>
    <row r="403" spans="1:15" ht="13.5">
      <c r="A403" s="1">
        <v>400</v>
      </c>
      <c r="B403" s="1"/>
      <c r="C403" s="1"/>
      <c r="D403" s="5"/>
      <c r="E403" s="2"/>
      <c r="F403" s="2"/>
      <c r="G403" s="5"/>
      <c r="H403" s="5"/>
      <c r="I403" s="1"/>
      <c r="J403" s="1"/>
      <c r="K403" s="1"/>
      <c r="L403" s="9"/>
      <c r="M403" s="1"/>
      <c r="N403" s="6"/>
      <c r="O403" s="89"/>
    </row>
    <row r="404" spans="1:15" ht="13.5">
      <c r="A404" s="1">
        <v>401</v>
      </c>
      <c r="B404" s="1"/>
      <c r="C404" s="1"/>
      <c r="D404" s="5"/>
      <c r="E404" s="2"/>
      <c r="F404" s="2"/>
      <c r="G404" s="5"/>
      <c r="H404" s="5"/>
      <c r="I404" s="1"/>
      <c r="J404" s="1"/>
      <c r="K404" s="1"/>
      <c r="L404" s="9"/>
      <c r="M404" s="1"/>
      <c r="N404" s="6"/>
      <c r="O404" s="89"/>
    </row>
    <row r="405" spans="1:15" ht="13.5">
      <c r="A405" s="1">
        <v>402</v>
      </c>
      <c r="B405" s="1"/>
      <c r="C405" s="1"/>
      <c r="D405" s="5"/>
      <c r="E405" s="2"/>
      <c r="F405" s="2"/>
      <c r="G405" s="5"/>
      <c r="H405" s="5"/>
      <c r="I405" s="1"/>
      <c r="J405" s="1"/>
      <c r="K405" s="1"/>
      <c r="L405" s="9"/>
      <c r="M405" s="1"/>
      <c r="N405" s="6"/>
      <c r="O405" s="89"/>
    </row>
    <row r="406" spans="1:15" ht="13.5">
      <c r="A406" s="1">
        <v>403</v>
      </c>
      <c r="B406" s="1"/>
      <c r="C406" s="1"/>
      <c r="D406" s="5"/>
      <c r="E406" s="2"/>
      <c r="F406" s="2"/>
      <c r="G406" s="5"/>
      <c r="H406" s="5"/>
      <c r="I406" s="1"/>
      <c r="J406" s="1"/>
      <c r="K406" s="1"/>
      <c r="L406" s="9"/>
      <c r="M406" s="1"/>
      <c r="N406" s="6"/>
      <c r="O406" s="89"/>
    </row>
    <row r="407" spans="1:15" ht="13.5">
      <c r="A407" s="1">
        <v>404</v>
      </c>
      <c r="B407" s="1"/>
      <c r="C407" s="1"/>
      <c r="D407" s="5"/>
      <c r="E407" s="2"/>
      <c r="F407" s="2"/>
      <c r="G407" s="5"/>
      <c r="H407" s="5"/>
      <c r="I407" s="1"/>
      <c r="J407" s="1"/>
      <c r="K407" s="1"/>
      <c r="L407" s="9"/>
      <c r="M407" s="1"/>
      <c r="N407" s="6"/>
      <c r="O407" s="89"/>
    </row>
  </sheetData>
  <printOptions/>
  <pageMargins left="0.1968503937007874" right="0" top="0.1968503937007874" bottom="0.1968503937007874" header="0" footer="0"/>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L53"/>
  <sheetViews>
    <sheetView zoomScale="75" zoomScaleNormal="75" workbookViewId="0" topLeftCell="A1">
      <selection activeCell="B60" sqref="B60"/>
    </sheetView>
  </sheetViews>
  <sheetFormatPr defaultColWidth="9.00390625" defaultRowHeight="13.5"/>
  <cols>
    <col min="1" max="1" width="3.375" style="31" bestFit="1" customWidth="1"/>
    <col min="2" max="3" width="35.625" style="31" customWidth="1"/>
    <col min="4" max="4" width="4.625" style="31" customWidth="1"/>
    <col min="5" max="7" width="10.625" style="31" customWidth="1"/>
    <col min="8" max="8" width="20.625" style="31" customWidth="1"/>
    <col min="9" max="11" width="10.625" style="31" customWidth="1"/>
    <col min="12" max="12" width="5.25390625" style="31" bestFit="1" customWidth="1"/>
    <col min="13" max="16384" width="9.00390625" style="31" customWidth="1"/>
  </cols>
  <sheetData>
    <row r="1" spans="1:12" s="39" customFormat="1" ht="13.5">
      <c r="A1" s="35" t="s">
        <v>1122</v>
      </c>
      <c r="B1" s="35" t="s">
        <v>653</v>
      </c>
      <c r="C1" s="35" t="s">
        <v>654</v>
      </c>
      <c r="D1" s="36" t="s">
        <v>659</v>
      </c>
      <c r="E1" s="36" t="s">
        <v>661</v>
      </c>
      <c r="F1" s="36" t="s">
        <v>664</v>
      </c>
      <c r="G1" s="37" t="s">
        <v>655</v>
      </c>
      <c r="H1" s="37" t="s">
        <v>656</v>
      </c>
      <c r="I1" s="37" t="s">
        <v>657</v>
      </c>
      <c r="J1" s="37" t="s">
        <v>271</v>
      </c>
      <c r="K1" s="37" t="s">
        <v>272</v>
      </c>
      <c r="L1" s="38" t="s">
        <v>658</v>
      </c>
    </row>
    <row r="2" spans="1:12" ht="13.5">
      <c r="A2" s="47"/>
      <c r="B2" s="34" t="e">
        <f>VLOOKUP(A2,データ!$A:$O,2,FALSE)</f>
        <v>#N/A</v>
      </c>
      <c r="C2" s="29" t="e">
        <f>VLOOKUP(A2,データ!$A:$O,3,FALSE)</f>
        <v>#N/A</v>
      </c>
      <c r="D2" s="32" t="e">
        <f>VLOOKUP(A2,データ!$A:$L,4,FALSE)</f>
        <v>#N/A</v>
      </c>
      <c r="E2" s="32" t="e">
        <f>VLOOKUP(A2,データ!$A:$L,7,FALSE)</f>
        <v>#N/A</v>
      </c>
      <c r="F2" s="32" t="e">
        <f>VLOOKUP(A2,データ!$A:$L,8,FALSE)</f>
        <v>#N/A</v>
      </c>
      <c r="G2" s="33" t="e">
        <f>VLOOKUP(A2,データ!$A:$L,5,FALSE)</f>
        <v>#N/A</v>
      </c>
      <c r="H2" s="33" t="e">
        <f>VLOOKUP(A2,データ!$A:$L,6,FALSE)</f>
        <v>#N/A</v>
      </c>
      <c r="I2" s="29" t="e">
        <f>VLOOKUP(A2,データ!$A:$L,9,FALSE)&amp;"gp"</f>
        <v>#N/A</v>
      </c>
      <c r="J2" s="29" t="e">
        <f>VLOOKUP(A2,データ!$A:$L,10,FALSE)&amp;"gp"</f>
        <v>#N/A</v>
      </c>
      <c r="K2" s="29" t="e">
        <f>VLOOKUP(A2,データ!$A:$L,11,FALSE)&amp;"xp"</f>
        <v>#N/A</v>
      </c>
      <c r="L2" s="30" t="e">
        <f>VLOOKUP(A2,データ!$A:$L,12,FALSE)</f>
        <v>#N/A</v>
      </c>
    </row>
    <row r="3" spans="1:12" ht="13.5" customHeight="1">
      <c r="A3" s="48"/>
      <c r="B3" s="40" t="e">
        <f>"  "&amp;VLOOKUP(A2,データ!$A:$O,15,FALSE)</f>
        <v>#N/A</v>
      </c>
      <c r="C3" s="41"/>
      <c r="D3" s="41"/>
      <c r="E3" s="41"/>
      <c r="F3" s="41"/>
      <c r="G3" s="41"/>
      <c r="H3" s="41"/>
      <c r="I3" s="41"/>
      <c r="J3" s="42"/>
      <c r="K3" s="50" t="s">
        <v>660</v>
      </c>
      <c r="L3" s="51"/>
    </row>
    <row r="4" spans="1:12" ht="13.5">
      <c r="A4" s="48"/>
      <c r="B4" s="43"/>
      <c r="C4" s="43"/>
      <c r="D4" s="43"/>
      <c r="E4" s="43"/>
      <c r="F4" s="43"/>
      <c r="G4" s="43"/>
      <c r="H4" s="43"/>
      <c r="I4" s="43"/>
      <c r="J4" s="44"/>
      <c r="K4" s="52" t="e">
        <f>VLOOKUP(A2,データ!$A:$P,13,FALSE)</f>
        <v>#N/A</v>
      </c>
      <c r="L4" s="53"/>
    </row>
    <row r="5" spans="1:12" ht="13.5">
      <c r="A5" s="49"/>
      <c r="B5" s="45"/>
      <c r="C5" s="45"/>
      <c r="D5" s="45"/>
      <c r="E5" s="45"/>
      <c r="F5" s="45"/>
      <c r="G5" s="45"/>
      <c r="H5" s="45"/>
      <c r="I5" s="45"/>
      <c r="J5" s="46"/>
      <c r="K5" s="54" t="e">
        <f>VLOOKUP(A2,データ!$A:$O,14,FALSE)&amp;"p"</f>
        <v>#N/A</v>
      </c>
      <c r="L5" s="55"/>
    </row>
    <row r="6" spans="1:12" ht="13.5">
      <c r="A6" s="47"/>
      <c r="B6" s="34" t="e">
        <f>VLOOKUP(A6,データ!$A:$O,2,FALSE)</f>
        <v>#N/A</v>
      </c>
      <c r="C6" s="29" t="e">
        <f>VLOOKUP(A6,データ!$A:$O,3,FALSE)</f>
        <v>#N/A</v>
      </c>
      <c r="D6" s="32" t="e">
        <f>VLOOKUP(A6,データ!$A:$L,4,FALSE)</f>
        <v>#N/A</v>
      </c>
      <c r="E6" s="32" t="e">
        <f>VLOOKUP(A6,データ!$A:$L,7,FALSE)</f>
        <v>#N/A</v>
      </c>
      <c r="F6" s="32" t="e">
        <f>VLOOKUP(A6,データ!$A:$L,8,FALSE)</f>
        <v>#N/A</v>
      </c>
      <c r="G6" s="33" t="e">
        <f>VLOOKUP(A6,データ!$A:$L,5,FALSE)</f>
        <v>#N/A</v>
      </c>
      <c r="H6" s="33" t="e">
        <f>VLOOKUP(A6,データ!$A:$L,6,FALSE)</f>
        <v>#N/A</v>
      </c>
      <c r="I6" s="29" t="e">
        <f>VLOOKUP(A6,データ!$A:$L,9,FALSE)&amp;"gp"</f>
        <v>#N/A</v>
      </c>
      <c r="J6" s="29" t="e">
        <f>VLOOKUP(A6,データ!$A:$L,10,FALSE)&amp;"gp"</f>
        <v>#N/A</v>
      </c>
      <c r="K6" s="29" t="e">
        <f>VLOOKUP(A6,データ!$A:$L,11,FALSE)&amp;"xp"</f>
        <v>#N/A</v>
      </c>
      <c r="L6" s="30" t="e">
        <f>VLOOKUP(A6,データ!$A:$L,12,FALSE)</f>
        <v>#N/A</v>
      </c>
    </row>
    <row r="7" spans="1:12" ht="13.5" customHeight="1">
      <c r="A7" s="48"/>
      <c r="B7" s="56" t="e">
        <f>"  "&amp;VLOOKUP(A6,データ!$A:$O,15,FALSE)</f>
        <v>#N/A</v>
      </c>
      <c r="C7" s="40"/>
      <c r="D7" s="40"/>
      <c r="E7" s="40"/>
      <c r="F7" s="40"/>
      <c r="G7" s="40"/>
      <c r="H7" s="40"/>
      <c r="I7" s="40"/>
      <c r="J7" s="57"/>
      <c r="K7" s="50" t="s">
        <v>660</v>
      </c>
      <c r="L7" s="51"/>
    </row>
    <row r="8" spans="1:12" ht="13.5">
      <c r="A8" s="48"/>
      <c r="B8" s="58"/>
      <c r="C8" s="59"/>
      <c r="D8" s="59"/>
      <c r="E8" s="59"/>
      <c r="F8" s="59"/>
      <c r="G8" s="59"/>
      <c r="H8" s="59"/>
      <c r="I8" s="59"/>
      <c r="J8" s="60"/>
      <c r="K8" s="52" t="e">
        <f>VLOOKUP(A6,データ!$A:$P,13,FALSE)</f>
        <v>#N/A</v>
      </c>
      <c r="L8" s="53"/>
    </row>
    <row r="9" spans="1:12" ht="13.5">
      <c r="A9" s="49"/>
      <c r="B9" s="61"/>
      <c r="C9" s="62"/>
      <c r="D9" s="62"/>
      <c r="E9" s="62"/>
      <c r="F9" s="62"/>
      <c r="G9" s="62"/>
      <c r="H9" s="62"/>
      <c r="I9" s="62"/>
      <c r="J9" s="63"/>
      <c r="K9" s="54" t="e">
        <f>VLOOKUP(A6,データ!$A:$O,14,FALSE)&amp;"p"</f>
        <v>#N/A</v>
      </c>
      <c r="L9" s="55"/>
    </row>
    <row r="10" spans="1:12" ht="13.5">
      <c r="A10" s="47"/>
      <c r="B10" s="34" t="e">
        <f>VLOOKUP(A10,データ!$A:$O,2,FALSE)</f>
        <v>#N/A</v>
      </c>
      <c r="C10" s="29" t="e">
        <f>VLOOKUP(A10,データ!$A:$O,3,FALSE)</f>
        <v>#N/A</v>
      </c>
      <c r="D10" s="32" t="e">
        <f>VLOOKUP(A10,データ!$A:$L,4,FALSE)</f>
        <v>#N/A</v>
      </c>
      <c r="E10" s="32" t="e">
        <f>VLOOKUP(A10,データ!$A:$L,7,FALSE)</f>
        <v>#N/A</v>
      </c>
      <c r="F10" s="32" t="e">
        <f>VLOOKUP(A10,データ!$A:$L,8,FALSE)</f>
        <v>#N/A</v>
      </c>
      <c r="G10" s="33" t="e">
        <f>VLOOKUP(A10,データ!$A:$L,5,FALSE)</f>
        <v>#N/A</v>
      </c>
      <c r="H10" s="33" t="e">
        <f>VLOOKUP(A10,データ!$A:$L,6,FALSE)</f>
        <v>#N/A</v>
      </c>
      <c r="I10" s="29" t="e">
        <f>VLOOKUP(A10,データ!$A:$L,9,FALSE)&amp;"gp"</f>
        <v>#N/A</v>
      </c>
      <c r="J10" s="29" t="e">
        <f>VLOOKUP(A10,データ!$A:$L,10,FALSE)&amp;"gp"</f>
        <v>#N/A</v>
      </c>
      <c r="K10" s="29" t="e">
        <f>VLOOKUP(A10,データ!$A:$L,11,FALSE)&amp;"xp"</f>
        <v>#N/A</v>
      </c>
      <c r="L10" s="30" t="e">
        <f>VLOOKUP(A10,データ!$A:$L,12,FALSE)</f>
        <v>#N/A</v>
      </c>
    </row>
    <row r="11" spans="1:12" ht="13.5" customHeight="1">
      <c r="A11" s="48"/>
      <c r="B11" s="40" t="e">
        <f>"  "&amp;VLOOKUP(A10,データ!$A:$O,15,FALSE)</f>
        <v>#N/A</v>
      </c>
      <c r="C11" s="41"/>
      <c r="D11" s="41"/>
      <c r="E11" s="41"/>
      <c r="F11" s="41"/>
      <c r="G11" s="41"/>
      <c r="H11" s="41"/>
      <c r="I11" s="41"/>
      <c r="J11" s="42"/>
      <c r="K11" s="50" t="s">
        <v>660</v>
      </c>
      <c r="L11" s="51"/>
    </row>
    <row r="12" spans="1:12" ht="13.5">
      <c r="A12" s="48"/>
      <c r="B12" s="43"/>
      <c r="C12" s="43"/>
      <c r="D12" s="43"/>
      <c r="E12" s="43"/>
      <c r="F12" s="43"/>
      <c r="G12" s="43"/>
      <c r="H12" s="43"/>
      <c r="I12" s="43"/>
      <c r="J12" s="44"/>
      <c r="K12" s="52" t="e">
        <f>VLOOKUP(A10,データ!$A:$P,13,FALSE)</f>
        <v>#N/A</v>
      </c>
      <c r="L12" s="53"/>
    </row>
    <row r="13" spans="1:12" ht="13.5">
      <c r="A13" s="49"/>
      <c r="B13" s="45"/>
      <c r="C13" s="45"/>
      <c r="D13" s="45"/>
      <c r="E13" s="45"/>
      <c r="F13" s="45"/>
      <c r="G13" s="45"/>
      <c r="H13" s="45"/>
      <c r="I13" s="45"/>
      <c r="J13" s="46"/>
      <c r="K13" s="54" t="e">
        <f>VLOOKUP(A10,データ!$A:$O,14,FALSE)&amp;"p"</f>
        <v>#N/A</v>
      </c>
      <c r="L13" s="55"/>
    </row>
    <row r="14" spans="1:12" ht="13.5">
      <c r="A14" s="47"/>
      <c r="B14" s="34" t="e">
        <f>VLOOKUP(A14,データ!$A:$O,2,FALSE)</f>
        <v>#N/A</v>
      </c>
      <c r="C14" s="29" t="e">
        <f>VLOOKUP(A14,データ!$A:$O,3,FALSE)</f>
        <v>#N/A</v>
      </c>
      <c r="D14" s="32" t="e">
        <f>VLOOKUP(A14,データ!$A:$L,4,FALSE)</f>
        <v>#N/A</v>
      </c>
      <c r="E14" s="32" t="e">
        <f>VLOOKUP(A14,データ!$A:$L,7,FALSE)</f>
        <v>#N/A</v>
      </c>
      <c r="F14" s="32" t="e">
        <f>VLOOKUP(A14,データ!$A:$L,8,FALSE)</f>
        <v>#N/A</v>
      </c>
      <c r="G14" s="33" t="e">
        <f>VLOOKUP(A14,データ!$A:$L,5,FALSE)</f>
        <v>#N/A</v>
      </c>
      <c r="H14" s="33" t="e">
        <f>VLOOKUP(A14,データ!$A:$L,6,FALSE)</f>
        <v>#N/A</v>
      </c>
      <c r="I14" s="29" t="e">
        <f>VLOOKUP(A14,データ!$A:$L,9,FALSE)&amp;"gp"</f>
        <v>#N/A</v>
      </c>
      <c r="J14" s="29" t="e">
        <f>VLOOKUP(A14,データ!$A:$L,10,FALSE)&amp;"gp"</f>
        <v>#N/A</v>
      </c>
      <c r="K14" s="29" t="e">
        <f>VLOOKUP(A14,データ!$A:$L,11,FALSE)&amp;"xp"</f>
        <v>#N/A</v>
      </c>
      <c r="L14" s="30" t="e">
        <f>VLOOKUP(A14,データ!$A:$L,12,FALSE)</f>
        <v>#N/A</v>
      </c>
    </row>
    <row r="15" spans="1:12" ht="13.5" customHeight="1">
      <c r="A15" s="48"/>
      <c r="B15" s="40" t="e">
        <f>"  "&amp;VLOOKUP(A14,データ!$A:$O,15,FALSE)</f>
        <v>#N/A</v>
      </c>
      <c r="C15" s="41"/>
      <c r="D15" s="41"/>
      <c r="E15" s="41"/>
      <c r="F15" s="41"/>
      <c r="G15" s="41"/>
      <c r="H15" s="41"/>
      <c r="I15" s="41"/>
      <c r="J15" s="42"/>
      <c r="K15" s="50" t="s">
        <v>660</v>
      </c>
      <c r="L15" s="51"/>
    </row>
    <row r="16" spans="1:12" ht="13.5">
      <c r="A16" s="48"/>
      <c r="B16" s="43"/>
      <c r="C16" s="43"/>
      <c r="D16" s="43"/>
      <c r="E16" s="43"/>
      <c r="F16" s="43"/>
      <c r="G16" s="43"/>
      <c r="H16" s="43"/>
      <c r="I16" s="43"/>
      <c r="J16" s="44"/>
      <c r="K16" s="52" t="e">
        <f>VLOOKUP(A14,データ!$A:$P,13,FALSE)</f>
        <v>#N/A</v>
      </c>
      <c r="L16" s="53"/>
    </row>
    <row r="17" spans="1:12" ht="13.5">
      <c r="A17" s="49"/>
      <c r="B17" s="45"/>
      <c r="C17" s="45"/>
      <c r="D17" s="45"/>
      <c r="E17" s="45"/>
      <c r="F17" s="45"/>
      <c r="G17" s="45"/>
      <c r="H17" s="45"/>
      <c r="I17" s="45"/>
      <c r="J17" s="46"/>
      <c r="K17" s="54" t="e">
        <f>VLOOKUP(A14,データ!$A:$O,14,FALSE)&amp;"p"</f>
        <v>#N/A</v>
      </c>
      <c r="L17" s="55"/>
    </row>
    <row r="18" spans="1:12" ht="13.5">
      <c r="A18" s="47"/>
      <c r="B18" s="34" t="e">
        <f>VLOOKUP(A18,データ!$A:$O,2,FALSE)</f>
        <v>#N/A</v>
      </c>
      <c r="C18" s="29" t="e">
        <f>VLOOKUP(A18,データ!$A:$O,3,FALSE)</f>
        <v>#N/A</v>
      </c>
      <c r="D18" s="32" t="e">
        <f>VLOOKUP(A18,データ!$A:$L,4,FALSE)</f>
        <v>#N/A</v>
      </c>
      <c r="E18" s="32" t="e">
        <f>VLOOKUP(A18,データ!$A:$L,7,FALSE)</f>
        <v>#N/A</v>
      </c>
      <c r="F18" s="32" t="e">
        <f>VLOOKUP(A18,データ!$A:$L,8,FALSE)</f>
        <v>#N/A</v>
      </c>
      <c r="G18" s="33" t="e">
        <f>VLOOKUP(A18,データ!$A:$L,5,FALSE)</f>
        <v>#N/A</v>
      </c>
      <c r="H18" s="33" t="e">
        <f>VLOOKUP(A18,データ!$A:$L,6,FALSE)</f>
        <v>#N/A</v>
      </c>
      <c r="I18" s="29" t="e">
        <f>VLOOKUP(A18,データ!$A:$L,9,FALSE)&amp;"gp"</f>
        <v>#N/A</v>
      </c>
      <c r="J18" s="29" t="e">
        <f>VLOOKUP(A18,データ!$A:$L,10,FALSE)&amp;"gp"</f>
        <v>#N/A</v>
      </c>
      <c r="K18" s="29" t="e">
        <f>VLOOKUP(A18,データ!$A:$L,11,FALSE)&amp;"xp"</f>
        <v>#N/A</v>
      </c>
      <c r="L18" s="30" t="e">
        <f>VLOOKUP(A18,データ!$A:$L,12,FALSE)</f>
        <v>#N/A</v>
      </c>
    </row>
    <row r="19" spans="1:12" ht="13.5" customHeight="1">
      <c r="A19" s="48"/>
      <c r="B19" s="40" t="e">
        <f>"  "&amp;VLOOKUP(A18,データ!$A:$O,15,FALSE)</f>
        <v>#N/A</v>
      </c>
      <c r="C19" s="41"/>
      <c r="D19" s="41"/>
      <c r="E19" s="41"/>
      <c r="F19" s="41"/>
      <c r="G19" s="41"/>
      <c r="H19" s="41"/>
      <c r="I19" s="41"/>
      <c r="J19" s="42"/>
      <c r="K19" s="50" t="s">
        <v>660</v>
      </c>
      <c r="L19" s="51"/>
    </row>
    <row r="20" spans="1:12" ht="13.5">
      <c r="A20" s="48"/>
      <c r="B20" s="43"/>
      <c r="C20" s="43"/>
      <c r="D20" s="43"/>
      <c r="E20" s="43"/>
      <c r="F20" s="43"/>
      <c r="G20" s="43"/>
      <c r="H20" s="43"/>
      <c r="I20" s="43"/>
      <c r="J20" s="44"/>
      <c r="K20" s="52" t="e">
        <f>VLOOKUP(A18,データ!$A:$P,13,FALSE)</f>
        <v>#N/A</v>
      </c>
      <c r="L20" s="53"/>
    </row>
    <row r="21" spans="1:12" ht="13.5">
      <c r="A21" s="49"/>
      <c r="B21" s="45"/>
      <c r="C21" s="45"/>
      <c r="D21" s="45"/>
      <c r="E21" s="45"/>
      <c r="F21" s="45"/>
      <c r="G21" s="45"/>
      <c r="H21" s="45"/>
      <c r="I21" s="45"/>
      <c r="J21" s="46"/>
      <c r="K21" s="54" t="e">
        <f>VLOOKUP(A18,データ!$A:$O,14,FALSE)&amp;"p"</f>
        <v>#N/A</v>
      </c>
      <c r="L21" s="55"/>
    </row>
    <row r="22" spans="1:12" ht="13.5">
      <c r="A22" s="47"/>
      <c r="B22" s="34" t="e">
        <f>VLOOKUP(A22,データ!$A:$O,2,FALSE)</f>
        <v>#N/A</v>
      </c>
      <c r="C22" s="29" t="e">
        <f>VLOOKUP(A22,データ!$A:$O,3,FALSE)</f>
        <v>#N/A</v>
      </c>
      <c r="D22" s="32" t="e">
        <f>VLOOKUP(A22,データ!$A:$L,4,FALSE)</f>
        <v>#N/A</v>
      </c>
      <c r="E22" s="32" t="e">
        <f>VLOOKUP(A22,データ!$A:$L,7,FALSE)</f>
        <v>#N/A</v>
      </c>
      <c r="F22" s="32" t="e">
        <f>VLOOKUP(A22,データ!$A:$L,8,FALSE)</f>
        <v>#N/A</v>
      </c>
      <c r="G22" s="33" t="e">
        <f>VLOOKUP(A22,データ!$A:$L,5,FALSE)</f>
        <v>#N/A</v>
      </c>
      <c r="H22" s="33" t="e">
        <f>VLOOKUP(A22,データ!$A:$L,6,FALSE)</f>
        <v>#N/A</v>
      </c>
      <c r="I22" s="29" t="e">
        <f>VLOOKUP(A22,データ!$A:$L,9,FALSE)&amp;"gp"</f>
        <v>#N/A</v>
      </c>
      <c r="J22" s="29" t="e">
        <f>VLOOKUP(A22,データ!$A:$L,10,FALSE)&amp;"gp"</f>
        <v>#N/A</v>
      </c>
      <c r="K22" s="29" t="e">
        <f>VLOOKUP(A22,データ!$A:$L,11,FALSE)&amp;"xp"</f>
        <v>#N/A</v>
      </c>
      <c r="L22" s="30" t="e">
        <f>VLOOKUP(A22,データ!$A:$L,12,FALSE)</f>
        <v>#N/A</v>
      </c>
    </row>
    <row r="23" spans="1:12" ht="13.5" customHeight="1">
      <c r="A23" s="48"/>
      <c r="B23" s="40" t="e">
        <f>"  "&amp;VLOOKUP(A22,データ!$A:$O,15,FALSE)</f>
        <v>#N/A</v>
      </c>
      <c r="C23" s="41"/>
      <c r="D23" s="41"/>
      <c r="E23" s="41"/>
      <c r="F23" s="41"/>
      <c r="G23" s="41"/>
      <c r="H23" s="41"/>
      <c r="I23" s="41"/>
      <c r="J23" s="42"/>
      <c r="K23" s="50" t="s">
        <v>660</v>
      </c>
      <c r="L23" s="51"/>
    </row>
    <row r="24" spans="1:12" ht="13.5">
      <c r="A24" s="48"/>
      <c r="B24" s="43"/>
      <c r="C24" s="43"/>
      <c r="D24" s="43"/>
      <c r="E24" s="43"/>
      <c r="F24" s="43"/>
      <c r="G24" s="43"/>
      <c r="H24" s="43"/>
      <c r="I24" s="43"/>
      <c r="J24" s="44"/>
      <c r="K24" s="52" t="e">
        <f>VLOOKUP(A22,データ!$A:$P,13,FALSE)</f>
        <v>#N/A</v>
      </c>
      <c r="L24" s="53"/>
    </row>
    <row r="25" spans="1:12" ht="13.5">
      <c r="A25" s="49"/>
      <c r="B25" s="45"/>
      <c r="C25" s="45"/>
      <c r="D25" s="45"/>
      <c r="E25" s="45"/>
      <c r="F25" s="45"/>
      <c r="G25" s="45"/>
      <c r="H25" s="45"/>
      <c r="I25" s="45"/>
      <c r="J25" s="46"/>
      <c r="K25" s="54" t="e">
        <f>VLOOKUP(A22,データ!$A:$O,14,FALSE)&amp;"p"</f>
        <v>#N/A</v>
      </c>
      <c r="L25" s="55"/>
    </row>
    <row r="26" spans="1:12" ht="13.5">
      <c r="A26" s="47"/>
      <c r="B26" s="34" t="e">
        <f>VLOOKUP(A26,データ!$A:$O,2,FALSE)</f>
        <v>#N/A</v>
      </c>
      <c r="C26" s="29" t="e">
        <f>VLOOKUP(A26,データ!$A:$O,3,FALSE)</f>
        <v>#N/A</v>
      </c>
      <c r="D26" s="32" t="e">
        <f>VLOOKUP(A26,データ!$A:$L,4,FALSE)</f>
        <v>#N/A</v>
      </c>
      <c r="E26" s="32" t="e">
        <f>VLOOKUP(A26,データ!$A:$L,7,FALSE)</f>
        <v>#N/A</v>
      </c>
      <c r="F26" s="32" t="e">
        <f>VLOOKUP(A26,データ!$A:$L,8,FALSE)</f>
        <v>#N/A</v>
      </c>
      <c r="G26" s="33" t="e">
        <f>VLOOKUP(A26,データ!$A:$L,5,FALSE)</f>
        <v>#N/A</v>
      </c>
      <c r="H26" s="33" t="e">
        <f>VLOOKUP(A26,データ!$A:$L,6,FALSE)</f>
        <v>#N/A</v>
      </c>
      <c r="I26" s="29" t="e">
        <f>VLOOKUP(A26,データ!$A:$L,9,FALSE)&amp;"gp"</f>
        <v>#N/A</v>
      </c>
      <c r="J26" s="29" t="e">
        <f>VLOOKUP(A26,データ!$A:$L,10,FALSE)&amp;"gp"</f>
        <v>#N/A</v>
      </c>
      <c r="K26" s="29" t="e">
        <f>VLOOKUP(A26,データ!$A:$L,11,FALSE)&amp;"xp"</f>
        <v>#N/A</v>
      </c>
      <c r="L26" s="30" t="e">
        <f>VLOOKUP(A26,データ!$A:$L,12,FALSE)</f>
        <v>#N/A</v>
      </c>
    </row>
    <row r="27" spans="1:12" ht="13.5">
      <c r="A27" s="48"/>
      <c r="B27" s="40" t="e">
        <f>"  "&amp;VLOOKUP(A26,データ!$A:$O,15,FALSE)</f>
        <v>#N/A</v>
      </c>
      <c r="C27" s="41"/>
      <c r="D27" s="41"/>
      <c r="E27" s="41"/>
      <c r="F27" s="41"/>
      <c r="G27" s="41"/>
      <c r="H27" s="41"/>
      <c r="I27" s="41"/>
      <c r="J27" s="42"/>
      <c r="K27" s="50" t="s">
        <v>660</v>
      </c>
      <c r="L27" s="51"/>
    </row>
    <row r="28" spans="1:12" ht="13.5">
      <c r="A28" s="48"/>
      <c r="B28" s="43"/>
      <c r="C28" s="43"/>
      <c r="D28" s="43"/>
      <c r="E28" s="43"/>
      <c r="F28" s="43"/>
      <c r="G28" s="43"/>
      <c r="H28" s="43"/>
      <c r="I28" s="43"/>
      <c r="J28" s="44"/>
      <c r="K28" s="52" t="e">
        <f>VLOOKUP(A26,データ!$A:$P,13,FALSE)</f>
        <v>#N/A</v>
      </c>
      <c r="L28" s="53"/>
    </row>
    <row r="29" spans="1:12" ht="13.5">
      <c r="A29" s="49"/>
      <c r="B29" s="45"/>
      <c r="C29" s="45"/>
      <c r="D29" s="45"/>
      <c r="E29" s="45"/>
      <c r="F29" s="45"/>
      <c r="G29" s="45"/>
      <c r="H29" s="45"/>
      <c r="I29" s="45"/>
      <c r="J29" s="46"/>
      <c r="K29" s="54" t="e">
        <f>VLOOKUP(A26,データ!$A:$O,14,FALSE)&amp;"p"</f>
        <v>#N/A</v>
      </c>
      <c r="L29" s="55"/>
    </row>
    <row r="30" spans="1:12" ht="13.5">
      <c r="A30" s="47"/>
      <c r="B30" s="34" t="e">
        <f>VLOOKUP(A30,データ!$A:$O,2,FALSE)</f>
        <v>#N/A</v>
      </c>
      <c r="C30" s="29" t="e">
        <f>VLOOKUP(A30,データ!$A:$O,3,FALSE)</f>
        <v>#N/A</v>
      </c>
      <c r="D30" s="32" t="e">
        <f>VLOOKUP(A30,データ!$A:$L,4,FALSE)</f>
        <v>#N/A</v>
      </c>
      <c r="E30" s="32" t="e">
        <f>VLOOKUP(A30,データ!$A:$L,7,FALSE)</f>
        <v>#N/A</v>
      </c>
      <c r="F30" s="32" t="e">
        <f>VLOOKUP(A30,データ!$A:$L,8,FALSE)</f>
        <v>#N/A</v>
      </c>
      <c r="G30" s="33" t="e">
        <f>VLOOKUP(A30,データ!$A:$L,5,FALSE)</f>
        <v>#N/A</v>
      </c>
      <c r="H30" s="33" t="e">
        <f>VLOOKUP(A30,データ!$A:$L,6,FALSE)</f>
        <v>#N/A</v>
      </c>
      <c r="I30" s="29" t="e">
        <f>VLOOKUP(A30,データ!$A:$L,9,FALSE)&amp;"gp"</f>
        <v>#N/A</v>
      </c>
      <c r="J30" s="29" t="e">
        <f>VLOOKUP(A30,データ!$A:$L,10,FALSE)&amp;"gp"</f>
        <v>#N/A</v>
      </c>
      <c r="K30" s="29" t="e">
        <f>VLOOKUP(A30,データ!$A:$L,11,FALSE)&amp;"xp"</f>
        <v>#N/A</v>
      </c>
      <c r="L30" s="30" t="e">
        <f>VLOOKUP(A30,データ!$A:$L,12,FALSE)</f>
        <v>#N/A</v>
      </c>
    </row>
    <row r="31" spans="1:12" ht="13.5">
      <c r="A31" s="48"/>
      <c r="B31" s="40" t="e">
        <f>"  "&amp;VLOOKUP(A30,データ!$A:$O,15,FALSE)</f>
        <v>#N/A</v>
      </c>
      <c r="C31" s="41"/>
      <c r="D31" s="41"/>
      <c r="E31" s="41"/>
      <c r="F31" s="41"/>
      <c r="G31" s="41"/>
      <c r="H31" s="41"/>
      <c r="I31" s="41"/>
      <c r="J31" s="42"/>
      <c r="K31" s="50" t="s">
        <v>660</v>
      </c>
      <c r="L31" s="51"/>
    </row>
    <row r="32" spans="1:12" ht="13.5">
      <c r="A32" s="48"/>
      <c r="B32" s="43"/>
      <c r="C32" s="43"/>
      <c r="D32" s="43"/>
      <c r="E32" s="43"/>
      <c r="F32" s="43"/>
      <c r="G32" s="43"/>
      <c r="H32" s="43"/>
      <c r="I32" s="43"/>
      <c r="J32" s="44"/>
      <c r="K32" s="52" t="e">
        <f>VLOOKUP(A30,データ!$A:$P,13,FALSE)</f>
        <v>#N/A</v>
      </c>
      <c r="L32" s="53"/>
    </row>
    <row r="33" spans="1:12" ht="13.5">
      <c r="A33" s="49"/>
      <c r="B33" s="45"/>
      <c r="C33" s="45"/>
      <c r="D33" s="45"/>
      <c r="E33" s="45"/>
      <c r="F33" s="45"/>
      <c r="G33" s="45"/>
      <c r="H33" s="45"/>
      <c r="I33" s="45"/>
      <c r="J33" s="46"/>
      <c r="K33" s="54" t="e">
        <f>VLOOKUP(A30,データ!$A:$O,14,FALSE)&amp;"p"</f>
        <v>#N/A</v>
      </c>
      <c r="L33" s="55"/>
    </row>
    <row r="34" spans="1:12" ht="13.5">
      <c r="A34" s="47"/>
      <c r="B34" s="34" t="e">
        <f>VLOOKUP(A34,データ!$A:$O,2,FALSE)</f>
        <v>#N/A</v>
      </c>
      <c r="C34" s="29" t="e">
        <f>VLOOKUP(A34,データ!$A:$O,3,FALSE)</f>
        <v>#N/A</v>
      </c>
      <c r="D34" s="32" t="e">
        <f>VLOOKUP(A34,データ!$A:$L,4,FALSE)</f>
        <v>#N/A</v>
      </c>
      <c r="E34" s="32" t="e">
        <f>VLOOKUP(A34,データ!$A:$L,7,FALSE)</f>
        <v>#N/A</v>
      </c>
      <c r="F34" s="32" t="e">
        <f>VLOOKUP(A34,データ!$A:$L,8,FALSE)</f>
        <v>#N/A</v>
      </c>
      <c r="G34" s="33" t="e">
        <f>VLOOKUP(A34,データ!$A:$L,5,FALSE)</f>
        <v>#N/A</v>
      </c>
      <c r="H34" s="33" t="e">
        <f>VLOOKUP(A34,データ!$A:$L,6,FALSE)</f>
        <v>#N/A</v>
      </c>
      <c r="I34" s="29" t="e">
        <f>VLOOKUP(A34,データ!$A:$L,9,FALSE)&amp;"gp"</f>
        <v>#N/A</v>
      </c>
      <c r="J34" s="29" t="e">
        <f>VLOOKUP(A34,データ!$A:$L,10,FALSE)&amp;"gp"</f>
        <v>#N/A</v>
      </c>
      <c r="K34" s="29" t="e">
        <f>VLOOKUP(A34,データ!$A:$L,11,FALSE)&amp;"xp"</f>
        <v>#N/A</v>
      </c>
      <c r="L34" s="30" t="e">
        <f>VLOOKUP(A34,データ!$A:$L,12,FALSE)</f>
        <v>#N/A</v>
      </c>
    </row>
    <row r="35" spans="1:12" ht="13.5">
      <c r="A35" s="48"/>
      <c r="B35" s="40" t="e">
        <f>"  "&amp;VLOOKUP(A34,データ!$A:$O,15,FALSE)</f>
        <v>#N/A</v>
      </c>
      <c r="C35" s="41"/>
      <c r="D35" s="41"/>
      <c r="E35" s="41"/>
      <c r="F35" s="41"/>
      <c r="G35" s="41"/>
      <c r="H35" s="41"/>
      <c r="I35" s="41"/>
      <c r="J35" s="42"/>
      <c r="K35" s="50" t="s">
        <v>660</v>
      </c>
      <c r="L35" s="51"/>
    </row>
    <row r="36" spans="1:12" ht="13.5">
      <c r="A36" s="48"/>
      <c r="B36" s="43"/>
      <c r="C36" s="43"/>
      <c r="D36" s="43"/>
      <c r="E36" s="43"/>
      <c r="F36" s="43"/>
      <c r="G36" s="43"/>
      <c r="H36" s="43"/>
      <c r="I36" s="43"/>
      <c r="J36" s="44"/>
      <c r="K36" s="52" t="e">
        <f>VLOOKUP(A34,データ!$A:$P,13,FALSE)</f>
        <v>#N/A</v>
      </c>
      <c r="L36" s="53"/>
    </row>
    <row r="37" spans="1:12" ht="13.5">
      <c r="A37" s="49"/>
      <c r="B37" s="45"/>
      <c r="C37" s="45"/>
      <c r="D37" s="45"/>
      <c r="E37" s="45"/>
      <c r="F37" s="45"/>
      <c r="G37" s="45"/>
      <c r="H37" s="45"/>
      <c r="I37" s="45"/>
      <c r="J37" s="46"/>
      <c r="K37" s="54" t="e">
        <f>VLOOKUP(A34,データ!$A:$O,14,FALSE)&amp;"p"</f>
        <v>#N/A</v>
      </c>
      <c r="L37" s="55"/>
    </row>
    <row r="38" spans="1:12" ht="13.5">
      <c r="A38" s="47"/>
      <c r="B38" s="34" t="e">
        <f>VLOOKUP(A38,データ!$A:$O,2,FALSE)</f>
        <v>#N/A</v>
      </c>
      <c r="C38" s="29" t="e">
        <f>VLOOKUP(A38,データ!$A:$O,3,FALSE)</f>
        <v>#N/A</v>
      </c>
      <c r="D38" s="32" t="e">
        <f>VLOOKUP(A38,データ!$A:$L,4,FALSE)</f>
        <v>#N/A</v>
      </c>
      <c r="E38" s="32" t="e">
        <f>VLOOKUP(A38,データ!$A:$L,7,FALSE)</f>
        <v>#N/A</v>
      </c>
      <c r="F38" s="32" t="e">
        <f>VLOOKUP(A38,データ!$A:$L,8,FALSE)</f>
        <v>#N/A</v>
      </c>
      <c r="G38" s="33" t="e">
        <f>VLOOKUP(A38,データ!$A:$L,5,FALSE)</f>
        <v>#N/A</v>
      </c>
      <c r="H38" s="33" t="e">
        <f>VLOOKUP(A38,データ!$A:$L,6,FALSE)</f>
        <v>#N/A</v>
      </c>
      <c r="I38" s="29" t="e">
        <f>VLOOKUP(A38,データ!$A:$L,9,FALSE)&amp;"gp"</f>
        <v>#N/A</v>
      </c>
      <c r="J38" s="29" t="e">
        <f>VLOOKUP(A38,データ!$A:$L,10,FALSE)&amp;"gp"</f>
        <v>#N/A</v>
      </c>
      <c r="K38" s="29" t="e">
        <f>VLOOKUP(A38,データ!$A:$L,11,FALSE)&amp;"xp"</f>
        <v>#N/A</v>
      </c>
      <c r="L38" s="30" t="e">
        <f>VLOOKUP(A38,データ!$A:$L,12,FALSE)</f>
        <v>#N/A</v>
      </c>
    </row>
    <row r="39" spans="1:12" ht="13.5">
      <c r="A39" s="48"/>
      <c r="B39" s="40" t="e">
        <f>"  "&amp;VLOOKUP(A38,データ!$A:$O,15,FALSE)</f>
        <v>#N/A</v>
      </c>
      <c r="C39" s="41"/>
      <c r="D39" s="41"/>
      <c r="E39" s="41"/>
      <c r="F39" s="41"/>
      <c r="G39" s="41"/>
      <c r="H39" s="41"/>
      <c r="I39" s="41"/>
      <c r="J39" s="42"/>
      <c r="K39" s="50" t="s">
        <v>660</v>
      </c>
      <c r="L39" s="51"/>
    </row>
    <row r="40" spans="1:12" ht="13.5">
      <c r="A40" s="48"/>
      <c r="B40" s="43"/>
      <c r="C40" s="43"/>
      <c r="D40" s="43"/>
      <c r="E40" s="43"/>
      <c r="F40" s="43"/>
      <c r="G40" s="43"/>
      <c r="H40" s="43"/>
      <c r="I40" s="43"/>
      <c r="J40" s="44"/>
      <c r="K40" s="52" t="e">
        <f>VLOOKUP(A38,データ!$A:$P,13,FALSE)</f>
        <v>#N/A</v>
      </c>
      <c r="L40" s="53"/>
    </row>
    <row r="41" spans="1:12" ht="13.5">
      <c r="A41" s="49"/>
      <c r="B41" s="45"/>
      <c r="C41" s="45"/>
      <c r="D41" s="45"/>
      <c r="E41" s="45"/>
      <c r="F41" s="45"/>
      <c r="G41" s="45"/>
      <c r="H41" s="45"/>
      <c r="I41" s="45"/>
      <c r="J41" s="46"/>
      <c r="K41" s="54" t="e">
        <f>VLOOKUP(A38,データ!$A:$O,14,FALSE)&amp;"p"</f>
        <v>#N/A</v>
      </c>
      <c r="L41" s="55"/>
    </row>
    <row r="42" spans="1:12" ht="13.5">
      <c r="A42" s="47"/>
      <c r="B42" s="34" t="e">
        <f>VLOOKUP(A42,データ!$A:$O,2,FALSE)</f>
        <v>#N/A</v>
      </c>
      <c r="C42" s="29" t="e">
        <f>VLOOKUP(A42,データ!$A:$O,3,FALSE)</f>
        <v>#N/A</v>
      </c>
      <c r="D42" s="32" t="e">
        <f>VLOOKUP(A42,データ!$A:$L,4,FALSE)</f>
        <v>#N/A</v>
      </c>
      <c r="E42" s="32" t="e">
        <f>VLOOKUP(A42,データ!$A:$L,7,FALSE)</f>
        <v>#N/A</v>
      </c>
      <c r="F42" s="32" t="e">
        <f>VLOOKUP(A42,データ!$A:$L,8,FALSE)</f>
        <v>#N/A</v>
      </c>
      <c r="G42" s="33" t="e">
        <f>VLOOKUP(A42,データ!$A:$L,5,FALSE)</f>
        <v>#N/A</v>
      </c>
      <c r="H42" s="33" t="e">
        <f>VLOOKUP(A42,データ!$A:$L,6,FALSE)</f>
        <v>#N/A</v>
      </c>
      <c r="I42" s="29" t="e">
        <f>VLOOKUP(A42,データ!$A:$L,9,FALSE)&amp;"gp"</f>
        <v>#N/A</v>
      </c>
      <c r="J42" s="29" t="e">
        <f>VLOOKUP(A42,データ!$A:$L,10,FALSE)&amp;"gp"</f>
        <v>#N/A</v>
      </c>
      <c r="K42" s="29" t="e">
        <f>VLOOKUP(A42,データ!$A:$L,11,FALSE)&amp;"xp"</f>
        <v>#N/A</v>
      </c>
      <c r="L42" s="30" t="e">
        <f>VLOOKUP(A42,データ!$A:$L,12,FALSE)</f>
        <v>#N/A</v>
      </c>
    </row>
    <row r="43" spans="1:12" ht="13.5">
      <c r="A43" s="48"/>
      <c r="B43" s="40" t="e">
        <f>"  "&amp;VLOOKUP(A42,データ!$A:$O,15,FALSE)</f>
        <v>#N/A</v>
      </c>
      <c r="C43" s="41"/>
      <c r="D43" s="41"/>
      <c r="E43" s="41"/>
      <c r="F43" s="41"/>
      <c r="G43" s="41"/>
      <c r="H43" s="41"/>
      <c r="I43" s="41"/>
      <c r="J43" s="42"/>
      <c r="K43" s="50" t="s">
        <v>660</v>
      </c>
      <c r="L43" s="51"/>
    </row>
    <row r="44" spans="1:12" ht="13.5">
      <c r="A44" s="48"/>
      <c r="B44" s="43"/>
      <c r="C44" s="43"/>
      <c r="D44" s="43"/>
      <c r="E44" s="43"/>
      <c r="F44" s="43"/>
      <c r="G44" s="43"/>
      <c r="H44" s="43"/>
      <c r="I44" s="43"/>
      <c r="J44" s="44"/>
      <c r="K44" s="52" t="e">
        <f>VLOOKUP(A42,データ!$A:$P,13,FALSE)</f>
        <v>#N/A</v>
      </c>
      <c r="L44" s="53"/>
    </row>
    <row r="45" spans="1:12" ht="13.5">
      <c r="A45" s="49"/>
      <c r="B45" s="45"/>
      <c r="C45" s="45"/>
      <c r="D45" s="45"/>
      <c r="E45" s="45"/>
      <c r="F45" s="45"/>
      <c r="G45" s="45"/>
      <c r="H45" s="45"/>
      <c r="I45" s="45"/>
      <c r="J45" s="46"/>
      <c r="K45" s="54" t="e">
        <f>VLOOKUP(A42,データ!$A:$O,14,FALSE)&amp;"p"</f>
        <v>#N/A</v>
      </c>
      <c r="L45" s="55"/>
    </row>
    <row r="46" spans="1:12" ht="13.5">
      <c r="A46" s="47"/>
      <c r="B46" s="34" t="e">
        <f>VLOOKUP(A46,データ!$A:$O,2,FALSE)</f>
        <v>#N/A</v>
      </c>
      <c r="C46" s="29" t="e">
        <f>VLOOKUP(A46,データ!$A:$O,3,FALSE)</f>
        <v>#N/A</v>
      </c>
      <c r="D46" s="32" t="e">
        <f>VLOOKUP(A46,データ!$A:$L,4,FALSE)</f>
        <v>#N/A</v>
      </c>
      <c r="E46" s="32" t="e">
        <f>VLOOKUP(A46,データ!$A:$L,7,FALSE)</f>
        <v>#N/A</v>
      </c>
      <c r="F46" s="32" t="e">
        <f>VLOOKUP(A46,データ!$A:$L,8,FALSE)</f>
        <v>#N/A</v>
      </c>
      <c r="G46" s="33" t="e">
        <f>VLOOKUP(A46,データ!$A:$L,5,FALSE)</f>
        <v>#N/A</v>
      </c>
      <c r="H46" s="33" t="e">
        <f>VLOOKUP(A46,データ!$A:$L,6,FALSE)</f>
        <v>#N/A</v>
      </c>
      <c r="I46" s="29" t="e">
        <f>VLOOKUP(A46,データ!$A:$L,9,FALSE)&amp;"gp"</f>
        <v>#N/A</v>
      </c>
      <c r="J46" s="29" t="e">
        <f>VLOOKUP(A46,データ!$A:$L,10,FALSE)&amp;"gp"</f>
        <v>#N/A</v>
      </c>
      <c r="K46" s="29" t="e">
        <f>VLOOKUP(A46,データ!$A:$L,11,FALSE)&amp;"xp"</f>
        <v>#N/A</v>
      </c>
      <c r="L46" s="30" t="e">
        <f>VLOOKUP(A46,データ!$A:$L,12,FALSE)</f>
        <v>#N/A</v>
      </c>
    </row>
    <row r="47" spans="1:12" ht="13.5">
      <c r="A47" s="48"/>
      <c r="B47" s="40" t="e">
        <f>"  "&amp;VLOOKUP(A46,データ!$A:$O,15,FALSE)</f>
        <v>#N/A</v>
      </c>
      <c r="C47" s="41"/>
      <c r="D47" s="41"/>
      <c r="E47" s="41"/>
      <c r="F47" s="41"/>
      <c r="G47" s="41"/>
      <c r="H47" s="41"/>
      <c r="I47" s="41"/>
      <c r="J47" s="42"/>
      <c r="K47" s="50" t="s">
        <v>660</v>
      </c>
      <c r="L47" s="51"/>
    </row>
    <row r="48" spans="1:12" ht="13.5">
      <c r="A48" s="48"/>
      <c r="B48" s="43"/>
      <c r="C48" s="43"/>
      <c r="D48" s="43"/>
      <c r="E48" s="43"/>
      <c r="F48" s="43"/>
      <c r="G48" s="43"/>
      <c r="H48" s="43"/>
      <c r="I48" s="43"/>
      <c r="J48" s="44"/>
      <c r="K48" s="52" t="e">
        <f>VLOOKUP(A46,データ!$A:$P,13,FALSE)</f>
        <v>#N/A</v>
      </c>
      <c r="L48" s="53"/>
    </row>
    <row r="49" spans="1:12" ht="13.5">
      <c r="A49" s="49"/>
      <c r="B49" s="45"/>
      <c r="C49" s="45"/>
      <c r="D49" s="45"/>
      <c r="E49" s="45"/>
      <c r="F49" s="45"/>
      <c r="G49" s="45"/>
      <c r="H49" s="45"/>
      <c r="I49" s="45"/>
      <c r="J49" s="46"/>
      <c r="K49" s="54" t="e">
        <f>VLOOKUP(A46,データ!$A:$O,14,FALSE)&amp;"p"</f>
        <v>#N/A</v>
      </c>
      <c r="L49" s="55"/>
    </row>
    <row r="50" spans="1:12" ht="13.5">
      <c r="A50" s="47"/>
      <c r="B50" s="34" t="e">
        <f>VLOOKUP(A50,データ!$A:$O,2,FALSE)</f>
        <v>#N/A</v>
      </c>
      <c r="C50" s="29" t="e">
        <f>VLOOKUP(A50,データ!$A:$O,3,FALSE)</f>
        <v>#N/A</v>
      </c>
      <c r="D50" s="32" t="e">
        <f>VLOOKUP(A50,データ!$A:$L,4,FALSE)</f>
        <v>#N/A</v>
      </c>
      <c r="E50" s="32" t="e">
        <f>VLOOKUP(A50,データ!$A:$L,7,FALSE)</f>
        <v>#N/A</v>
      </c>
      <c r="F50" s="32" t="e">
        <f>VLOOKUP(A50,データ!$A:$L,8,FALSE)</f>
        <v>#N/A</v>
      </c>
      <c r="G50" s="33" t="e">
        <f>VLOOKUP(A50,データ!$A:$L,5,FALSE)</f>
        <v>#N/A</v>
      </c>
      <c r="H50" s="33" t="e">
        <f>VLOOKUP(A50,データ!$A:$L,6,FALSE)</f>
        <v>#N/A</v>
      </c>
      <c r="I50" s="29" t="e">
        <f>VLOOKUP(A50,データ!$A:$L,9,FALSE)&amp;"gp"</f>
        <v>#N/A</v>
      </c>
      <c r="J50" s="29" t="e">
        <f>VLOOKUP(A50,データ!$A:$L,10,FALSE)&amp;"gp"</f>
        <v>#N/A</v>
      </c>
      <c r="K50" s="29" t="e">
        <f>VLOOKUP(A50,データ!$A:$L,11,FALSE)&amp;"xp"</f>
        <v>#N/A</v>
      </c>
      <c r="L50" s="30" t="e">
        <f>VLOOKUP(A50,データ!$A:$L,12,FALSE)</f>
        <v>#N/A</v>
      </c>
    </row>
    <row r="51" spans="1:12" ht="13.5">
      <c r="A51" s="48"/>
      <c r="B51" s="40" t="e">
        <f>"  "&amp;VLOOKUP(A50,データ!$A:$O,15,FALSE)</f>
        <v>#N/A</v>
      </c>
      <c r="C51" s="41"/>
      <c r="D51" s="41"/>
      <c r="E51" s="41"/>
      <c r="F51" s="41"/>
      <c r="G51" s="41"/>
      <c r="H51" s="41"/>
      <c r="I51" s="41"/>
      <c r="J51" s="42"/>
      <c r="K51" s="50" t="s">
        <v>660</v>
      </c>
      <c r="L51" s="51"/>
    </row>
    <row r="52" spans="1:12" ht="13.5">
      <c r="A52" s="48"/>
      <c r="B52" s="43"/>
      <c r="C52" s="43"/>
      <c r="D52" s="43"/>
      <c r="E52" s="43"/>
      <c r="F52" s="43"/>
      <c r="G52" s="43"/>
      <c r="H52" s="43"/>
      <c r="I52" s="43"/>
      <c r="J52" s="44"/>
      <c r="K52" s="52" t="e">
        <f>VLOOKUP(A50,データ!$A:$P,13,FALSE)</f>
        <v>#N/A</v>
      </c>
      <c r="L52" s="53"/>
    </row>
    <row r="53" spans="1:12" ht="13.5">
      <c r="A53" s="49"/>
      <c r="B53" s="45"/>
      <c r="C53" s="45"/>
      <c r="D53" s="45"/>
      <c r="E53" s="45"/>
      <c r="F53" s="45"/>
      <c r="G53" s="45"/>
      <c r="H53" s="45"/>
      <c r="I53" s="45"/>
      <c r="J53" s="46"/>
      <c r="K53" s="54" t="e">
        <f>VLOOKUP(A50,データ!$A:$O,14,FALSE)&amp;"p"</f>
        <v>#N/A</v>
      </c>
      <c r="L53" s="55"/>
    </row>
  </sheetData>
  <mergeCells count="65">
    <mergeCell ref="A50:A53"/>
    <mergeCell ref="B51:J53"/>
    <mergeCell ref="K51:L51"/>
    <mergeCell ref="K52:L52"/>
    <mergeCell ref="K53:L53"/>
    <mergeCell ref="A46:A49"/>
    <mergeCell ref="B47:J49"/>
    <mergeCell ref="K47:L47"/>
    <mergeCell ref="K48:L48"/>
    <mergeCell ref="K49:L49"/>
    <mergeCell ref="A42:A45"/>
    <mergeCell ref="B43:J45"/>
    <mergeCell ref="K43:L43"/>
    <mergeCell ref="K44:L44"/>
    <mergeCell ref="K45:L45"/>
    <mergeCell ref="A38:A41"/>
    <mergeCell ref="B39:J41"/>
    <mergeCell ref="K39:L39"/>
    <mergeCell ref="K40:L40"/>
    <mergeCell ref="K41:L41"/>
    <mergeCell ref="A34:A37"/>
    <mergeCell ref="B35:J37"/>
    <mergeCell ref="K35:L35"/>
    <mergeCell ref="K36:L36"/>
    <mergeCell ref="K37:L37"/>
    <mergeCell ref="A30:A33"/>
    <mergeCell ref="B31:J33"/>
    <mergeCell ref="K31:L31"/>
    <mergeCell ref="K32:L32"/>
    <mergeCell ref="K33:L33"/>
    <mergeCell ref="A26:A29"/>
    <mergeCell ref="B27:J29"/>
    <mergeCell ref="K27:L27"/>
    <mergeCell ref="K28:L28"/>
    <mergeCell ref="K29:L29"/>
    <mergeCell ref="A22:A25"/>
    <mergeCell ref="B23:J25"/>
    <mergeCell ref="K23:L23"/>
    <mergeCell ref="K24:L24"/>
    <mergeCell ref="K25:L25"/>
    <mergeCell ref="A18:A21"/>
    <mergeCell ref="B19:J21"/>
    <mergeCell ref="K19:L19"/>
    <mergeCell ref="K20:L20"/>
    <mergeCell ref="K21:L21"/>
    <mergeCell ref="A14:A17"/>
    <mergeCell ref="B15:J17"/>
    <mergeCell ref="K15:L15"/>
    <mergeCell ref="K16:L16"/>
    <mergeCell ref="K17:L17"/>
    <mergeCell ref="A10:A13"/>
    <mergeCell ref="B11:J13"/>
    <mergeCell ref="K11:L11"/>
    <mergeCell ref="K12:L12"/>
    <mergeCell ref="K13:L13"/>
    <mergeCell ref="A6:A9"/>
    <mergeCell ref="B7:J9"/>
    <mergeCell ref="K7:L7"/>
    <mergeCell ref="K8:L8"/>
    <mergeCell ref="K9:L9"/>
    <mergeCell ref="B3:J5"/>
    <mergeCell ref="A2:A5"/>
    <mergeCell ref="K3:L3"/>
    <mergeCell ref="K4:L4"/>
    <mergeCell ref="K5:L5"/>
  </mergeCells>
  <printOptions/>
  <pageMargins left="0.48" right="0.2" top="0.2" bottom="0.35" header="0.21"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M65"/>
  <sheetViews>
    <sheetView zoomScale="75" zoomScaleNormal="75" workbookViewId="0" topLeftCell="A10">
      <selection activeCell="P54" sqref="P54"/>
    </sheetView>
  </sheetViews>
  <sheetFormatPr defaultColWidth="9.00390625" defaultRowHeight="13.5"/>
  <cols>
    <col min="1" max="6" width="7.625" style="0" customWidth="1"/>
    <col min="7" max="7" width="2.625" style="0" customWidth="1"/>
    <col min="8" max="13" width="7.625" style="0" customWidth="1"/>
  </cols>
  <sheetData>
    <row r="1" spans="1:13" ht="13.5">
      <c r="A1" s="16" t="s">
        <v>653</v>
      </c>
      <c r="B1" s="79" t="str">
        <f>VLOOKUP(F21,データ!$A:$O,2,FALSE)</f>
        <v>溶け込みのローブ</v>
      </c>
      <c r="C1" s="80"/>
      <c r="D1" s="80"/>
      <c r="E1" s="80"/>
      <c r="F1" s="81"/>
      <c r="H1" s="16" t="s">
        <v>653</v>
      </c>
      <c r="I1" s="79" t="e">
        <f>VLOOKUP(M21,データ!$A:$O,2,FALSE)</f>
        <v>#N/A</v>
      </c>
      <c r="J1" s="80"/>
      <c r="K1" s="80"/>
      <c r="L1" s="80"/>
      <c r="M1" s="81"/>
    </row>
    <row r="2" spans="1:13" ht="14.25" thickBot="1">
      <c r="A2" s="17" t="s">
        <v>654</v>
      </c>
      <c r="B2" s="76" t="str">
        <f>VLOOKUP(F21,データ!$A:$O,3,FALSE)</f>
        <v>Robe of Blending</v>
      </c>
      <c r="C2" s="77"/>
      <c r="D2" s="77"/>
      <c r="E2" s="77"/>
      <c r="F2" s="78"/>
      <c r="H2" s="17" t="s">
        <v>654</v>
      </c>
      <c r="I2" s="76" t="e">
        <f>VLOOKUP(M21,データ!$A:$O,3,FALSE)</f>
        <v>#N/A</v>
      </c>
      <c r="J2" s="77"/>
      <c r="K2" s="77"/>
      <c r="L2" s="77"/>
      <c r="M2" s="78"/>
    </row>
    <row r="3" spans="1:13" ht="13.5">
      <c r="A3" s="21" t="s">
        <v>664</v>
      </c>
      <c r="B3" s="79" t="str">
        <f>VLOOKUP(F21,データ!$A:$L,8,FALSE)</f>
        <v>着用(ローブ)</v>
      </c>
      <c r="C3" s="80"/>
      <c r="D3" s="80"/>
      <c r="E3" s="80"/>
      <c r="F3" s="81"/>
      <c r="H3" s="21" t="s">
        <v>664</v>
      </c>
      <c r="I3" s="79" t="e">
        <f>VLOOKUP(M21,データ!$A:$L,8,FALSE)</f>
        <v>#N/A</v>
      </c>
      <c r="J3" s="80"/>
      <c r="K3" s="80"/>
      <c r="L3" s="80"/>
      <c r="M3" s="81"/>
    </row>
    <row r="4" spans="1:13" ht="13.5">
      <c r="A4" s="22" t="s">
        <v>661</v>
      </c>
      <c r="B4" s="52" t="str">
        <f>VLOOKUP(F21,データ!$A:$L,7,FALSE)</f>
        <v>常時</v>
      </c>
      <c r="C4" s="75"/>
      <c r="D4" s="75"/>
      <c r="E4" s="75"/>
      <c r="F4" s="87"/>
      <c r="H4" s="22" t="s">
        <v>661</v>
      </c>
      <c r="I4" s="52" t="e">
        <f>VLOOKUP(M21,データ!$A:$L,7,FALSE)</f>
        <v>#N/A</v>
      </c>
      <c r="J4" s="75"/>
      <c r="K4" s="75"/>
      <c r="L4" s="75"/>
      <c r="M4" s="87"/>
    </row>
    <row r="5" spans="1:13" ht="13.5">
      <c r="A5" s="24" t="s">
        <v>273</v>
      </c>
      <c r="B5" s="85"/>
      <c r="C5" s="85"/>
      <c r="D5" s="86"/>
      <c r="E5" s="23" t="s">
        <v>658</v>
      </c>
      <c r="F5" s="14">
        <f>VLOOKUP(F21,データ!$A:$L,12,FALSE)</f>
        <v>1</v>
      </c>
      <c r="H5" s="24" t="s">
        <v>273</v>
      </c>
      <c r="I5" s="85"/>
      <c r="J5" s="85"/>
      <c r="K5" s="86"/>
      <c r="L5" s="23" t="s">
        <v>658</v>
      </c>
      <c r="M5" s="14" t="e">
        <f>VLOOKUP(M21,データ!$A:$L,12,FALSE)</f>
        <v>#N/A</v>
      </c>
    </row>
    <row r="6" spans="1:13" ht="13.5">
      <c r="A6" s="66" t="str">
        <f>"  "&amp;VLOOKUP(F21,データ!$A:$O,15,FALSE)</f>
        <v>  着用者は&lt;隠れ身&gt;判定に+15の状況ボーナスを得る。チェンジセルフを使ったように他の生物の姿をとる事が出来る(回数無制限)。但し、着用者を良く知っていて友好的な生物は普通どおり見える。</v>
      </c>
      <c r="B6" s="67"/>
      <c r="C6" s="67"/>
      <c r="D6" s="67"/>
      <c r="E6" s="67"/>
      <c r="F6" s="68"/>
      <c r="H6" s="66" t="e">
        <f>"  "&amp;VLOOKUP(M21,データ!$A:$O,15,FALSE)</f>
        <v>#N/A</v>
      </c>
      <c r="I6" s="70"/>
      <c r="J6" s="70"/>
      <c r="K6" s="70"/>
      <c r="L6" s="70"/>
      <c r="M6" s="71"/>
    </row>
    <row r="7" spans="1:13" ht="13.5">
      <c r="A7" s="69"/>
      <c r="B7" s="67"/>
      <c r="C7" s="67"/>
      <c r="D7" s="67"/>
      <c r="E7" s="67"/>
      <c r="F7" s="68"/>
      <c r="H7" s="66"/>
      <c r="I7" s="70"/>
      <c r="J7" s="70"/>
      <c r="K7" s="70"/>
      <c r="L7" s="70"/>
      <c r="M7" s="71"/>
    </row>
    <row r="8" spans="1:13" ht="13.5">
      <c r="A8" s="69"/>
      <c r="B8" s="67"/>
      <c r="C8" s="67"/>
      <c r="D8" s="67"/>
      <c r="E8" s="67"/>
      <c r="F8" s="68"/>
      <c r="H8" s="66"/>
      <c r="I8" s="70"/>
      <c r="J8" s="70"/>
      <c r="K8" s="70"/>
      <c r="L8" s="70"/>
      <c r="M8" s="71"/>
    </row>
    <row r="9" spans="1:13" ht="13.5">
      <c r="A9" s="69"/>
      <c r="B9" s="67"/>
      <c r="C9" s="67"/>
      <c r="D9" s="67"/>
      <c r="E9" s="67"/>
      <c r="F9" s="68"/>
      <c r="H9" s="66"/>
      <c r="I9" s="70"/>
      <c r="J9" s="70"/>
      <c r="K9" s="70"/>
      <c r="L9" s="70"/>
      <c r="M9" s="71"/>
    </row>
    <row r="10" spans="1:13" ht="13.5">
      <c r="A10" s="66"/>
      <c r="B10" s="70"/>
      <c r="C10" s="70"/>
      <c r="D10" s="70"/>
      <c r="E10" s="70"/>
      <c r="F10" s="71"/>
      <c r="H10" s="66"/>
      <c r="I10" s="70"/>
      <c r="J10" s="70"/>
      <c r="K10" s="70"/>
      <c r="L10" s="70"/>
      <c r="M10" s="71"/>
    </row>
    <row r="11" spans="1:13" ht="13.5">
      <c r="A11" s="66"/>
      <c r="B11" s="70"/>
      <c r="C11" s="70"/>
      <c r="D11" s="70"/>
      <c r="E11" s="70"/>
      <c r="F11" s="71"/>
      <c r="H11" s="66"/>
      <c r="I11" s="70"/>
      <c r="J11" s="70"/>
      <c r="K11" s="70"/>
      <c r="L11" s="70"/>
      <c r="M11" s="71"/>
    </row>
    <row r="12" spans="1:13" ht="13.5">
      <c r="A12" s="66"/>
      <c r="B12" s="70"/>
      <c r="C12" s="70"/>
      <c r="D12" s="70"/>
      <c r="E12" s="70"/>
      <c r="F12" s="71"/>
      <c r="H12" s="66"/>
      <c r="I12" s="70"/>
      <c r="J12" s="70"/>
      <c r="K12" s="70"/>
      <c r="L12" s="70"/>
      <c r="M12" s="71"/>
    </row>
    <row r="13" spans="1:13" ht="13.5">
      <c r="A13" s="66"/>
      <c r="B13" s="70"/>
      <c r="C13" s="70"/>
      <c r="D13" s="70"/>
      <c r="E13" s="70"/>
      <c r="F13" s="71"/>
      <c r="H13" s="66"/>
      <c r="I13" s="70"/>
      <c r="J13" s="70"/>
      <c r="K13" s="70"/>
      <c r="L13" s="70"/>
      <c r="M13" s="71"/>
    </row>
    <row r="14" spans="1:13" ht="13.5">
      <c r="A14" s="66"/>
      <c r="B14" s="70"/>
      <c r="C14" s="70"/>
      <c r="D14" s="70"/>
      <c r="E14" s="70"/>
      <c r="F14" s="71"/>
      <c r="H14" s="66"/>
      <c r="I14" s="70"/>
      <c r="J14" s="70"/>
      <c r="K14" s="70"/>
      <c r="L14" s="70"/>
      <c r="M14" s="71"/>
    </row>
    <row r="15" spans="1:13" ht="13.5">
      <c r="A15" s="69"/>
      <c r="B15" s="67"/>
      <c r="C15" s="67"/>
      <c r="D15" s="67"/>
      <c r="E15" s="67"/>
      <c r="F15" s="68"/>
      <c r="H15" s="66"/>
      <c r="I15" s="70"/>
      <c r="J15" s="70"/>
      <c r="K15" s="70"/>
      <c r="L15" s="70"/>
      <c r="M15" s="71"/>
    </row>
    <row r="16" spans="1:13" ht="13.5">
      <c r="A16" s="69"/>
      <c r="B16" s="67"/>
      <c r="C16" s="67"/>
      <c r="D16" s="67"/>
      <c r="E16" s="67"/>
      <c r="F16" s="68"/>
      <c r="H16" s="66"/>
      <c r="I16" s="70"/>
      <c r="J16" s="70"/>
      <c r="K16" s="70"/>
      <c r="L16" s="70"/>
      <c r="M16" s="71"/>
    </row>
    <row r="17" spans="1:13" ht="14.25" thickBot="1">
      <c r="A17" s="72"/>
      <c r="B17" s="73"/>
      <c r="C17" s="73"/>
      <c r="D17" s="73"/>
      <c r="E17" s="73"/>
      <c r="F17" s="74"/>
      <c r="H17" s="82"/>
      <c r="I17" s="83"/>
      <c r="J17" s="83"/>
      <c r="K17" s="83"/>
      <c r="L17" s="83"/>
      <c r="M17" s="84"/>
    </row>
    <row r="18" spans="1:13" ht="13.5">
      <c r="A18" s="18" t="s">
        <v>659</v>
      </c>
      <c r="B18" s="10">
        <f>VLOOKUP(F21,データ!$A:$L,4,FALSE)</f>
        <v>10</v>
      </c>
      <c r="C18" s="11" t="s">
        <v>657</v>
      </c>
      <c r="D18" s="10" t="str">
        <f>VLOOKUP(F21,データ!$A:$L,9,FALSE)&amp;"gp"</f>
        <v>10000gp</v>
      </c>
      <c r="E18" s="12" t="s">
        <v>271</v>
      </c>
      <c r="F18" s="13" t="str">
        <f>VLOOKUP(F21,データ!$A:$L,10,FALSE)&amp;"gp"</f>
        <v>5000gp</v>
      </c>
      <c r="H18" s="18" t="s">
        <v>659</v>
      </c>
      <c r="I18" s="10" t="e">
        <f>VLOOKUP(M21,データ!$A:$L,4,FALSE)</f>
        <v>#N/A</v>
      </c>
      <c r="J18" s="11" t="s">
        <v>657</v>
      </c>
      <c r="K18" s="10" t="e">
        <f>VLOOKUP(M21,データ!$A:$L,9,FALSE)&amp;"gp"</f>
        <v>#N/A</v>
      </c>
      <c r="L18" s="12" t="s">
        <v>271</v>
      </c>
      <c r="M18" s="13" t="e">
        <f>VLOOKUP(M21,データ!$A:$L,10,FALSE)&amp;"gp"</f>
        <v>#N/A</v>
      </c>
    </row>
    <row r="19" spans="1:13" ht="13.5">
      <c r="A19" s="19" t="s">
        <v>655</v>
      </c>
      <c r="B19" s="52" t="str">
        <f>VLOOKUP(F21,データ!$A:$L,5,FALSE)</f>
        <v>なし</v>
      </c>
      <c r="C19" s="75"/>
      <c r="D19" s="53"/>
      <c r="E19" s="7" t="s">
        <v>272</v>
      </c>
      <c r="F19" s="14" t="str">
        <f>VLOOKUP(F21,データ!$A:$L,11,FALSE)&amp;"xp"</f>
        <v>400xp</v>
      </c>
      <c r="H19" s="19" t="s">
        <v>655</v>
      </c>
      <c r="I19" s="52" t="e">
        <f>VLOOKUP(M21,データ!$A:$L,5,FALSE)</f>
        <v>#N/A</v>
      </c>
      <c r="J19" s="75"/>
      <c r="K19" s="53"/>
      <c r="L19" s="7" t="s">
        <v>272</v>
      </c>
      <c r="M19" s="14" t="e">
        <f>VLOOKUP(M21,データ!$A:$L,11,FALSE)&amp;"xp"</f>
        <v>#N/A</v>
      </c>
    </row>
    <row r="20" spans="1:13" ht="14.25" thickBot="1">
      <c r="A20" s="20" t="s">
        <v>656</v>
      </c>
      <c r="B20" s="76" t="str">
        <f>VLOOKUP(F21,データ!$A:$L,6,FALSE)</f>
        <v>チェンジセルフ</v>
      </c>
      <c r="C20" s="77"/>
      <c r="D20" s="77"/>
      <c r="E20" s="77"/>
      <c r="F20" s="78"/>
      <c r="H20" s="20" t="s">
        <v>656</v>
      </c>
      <c r="I20" s="76" t="e">
        <f>VLOOKUP(M21,データ!$A:$L,6,FALSE)</f>
        <v>#N/A</v>
      </c>
      <c r="J20" s="77"/>
      <c r="K20" s="77"/>
      <c r="L20" s="77"/>
      <c r="M20" s="78"/>
    </row>
    <row r="21" spans="1:13" ht="14.25" thickBot="1">
      <c r="A21" s="25" t="s">
        <v>660</v>
      </c>
      <c r="B21" s="64" t="str">
        <f>VLOOKUP(F21,データ!$A:$P,13,FALSE)</f>
        <v>DMG</v>
      </c>
      <c r="C21" s="65"/>
      <c r="D21" s="28" t="str">
        <f>"  "&amp;VLOOKUP(F21,データ!$A:$O,14,FALSE)&amp;"p"</f>
        <v>  227p</v>
      </c>
      <c r="E21" s="26" t="s">
        <v>663</v>
      </c>
      <c r="F21" s="15">
        <v>286</v>
      </c>
      <c r="H21" s="25" t="s">
        <v>660</v>
      </c>
      <c r="I21" s="64" t="e">
        <f>VLOOKUP(M21,データ!$A:$P,13,FALSE)</f>
        <v>#N/A</v>
      </c>
      <c r="J21" s="65"/>
      <c r="K21" s="28" t="e">
        <f>"  "&amp;VLOOKUP(M21,データ!$A:$O,14,FALSE)&amp;"p"</f>
        <v>#N/A</v>
      </c>
      <c r="L21" s="26" t="s">
        <v>663</v>
      </c>
      <c r="M21" s="15"/>
    </row>
    <row r="22" ht="8.25" customHeight="1" thickBot="1"/>
    <row r="23" spans="1:13" ht="13.5">
      <c r="A23" s="16" t="s">
        <v>653</v>
      </c>
      <c r="B23" s="79" t="e">
        <f>VLOOKUP(F43,データ!$A:$O,2,FALSE)</f>
        <v>#N/A</v>
      </c>
      <c r="C23" s="80"/>
      <c r="D23" s="80"/>
      <c r="E23" s="80"/>
      <c r="F23" s="81"/>
      <c r="H23" s="16" t="s">
        <v>653</v>
      </c>
      <c r="I23" s="79" t="e">
        <f>VLOOKUP(M43,データ!$A:$O,2,FALSE)</f>
        <v>#N/A</v>
      </c>
      <c r="J23" s="80"/>
      <c r="K23" s="80"/>
      <c r="L23" s="80"/>
      <c r="M23" s="81"/>
    </row>
    <row r="24" spans="1:13" ht="14.25" thickBot="1">
      <c r="A24" s="17" t="s">
        <v>654</v>
      </c>
      <c r="B24" s="76" t="e">
        <f>VLOOKUP(F43,データ!$A:$O,3,FALSE)</f>
        <v>#N/A</v>
      </c>
      <c r="C24" s="77"/>
      <c r="D24" s="77"/>
      <c r="E24" s="77"/>
      <c r="F24" s="78"/>
      <c r="H24" s="17" t="s">
        <v>654</v>
      </c>
      <c r="I24" s="76" t="e">
        <f>VLOOKUP(M43,データ!$A:$O,3,FALSE)</f>
        <v>#N/A</v>
      </c>
      <c r="J24" s="77"/>
      <c r="K24" s="77"/>
      <c r="L24" s="77"/>
      <c r="M24" s="78"/>
    </row>
    <row r="25" spans="1:13" ht="13.5" customHeight="1">
      <c r="A25" s="21" t="s">
        <v>664</v>
      </c>
      <c r="B25" s="79" t="e">
        <f>VLOOKUP(F43,データ!$A:$L,8,FALSE)</f>
        <v>#N/A</v>
      </c>
      <c r="C25" s="80"/>
      <c r="D25" s="80"/>
      <c r="E25" s="80"/>
      <c r="F25" s="81"/>
      <c r="H25" s="21" t="s">
        <v>664</v>
      </c>
      <c r="I25" s="79" t="e">
        <f>VLOOKUP(M43,データ!$A:$L,8,FALSE)</f>
        <v>#N/A</v>
      </c>
      <c r="J25" s="80"/>
      <c r="K25" s="80"/>
      <c r="L25" s="80"/>
      <c r="M25" s="81"/>
    </row>
    <row r="26" spans="1:13" ht="13.5">
      <c r="A26" s="22" t="s">
        <v>661</v>
      </c>
      <c r="B26" s="52" t="e">
        <f>VLOOKUP(F43,データ!$A:$L,7,FALSE)</f>
        <v>#N/A</v>
      </c>
      <c r="C26" s="75"/>
      <c r="D26" s="75"/>
      <c r="E26" s="75"/>
      <c r="F26" s="87"/>
      <c r="H26" s="22" t="s">
        <v>661</v>
      </c>
      <c r="I26" s="52" t="e">
        <f>VLOOKUP(M43,データ!$A:$L,7,FALSE)</f>
        <v>#N/A</v>
      </c>
      <c r="J26" s="75"/>
      <c r="K26" s="75"/>
      <c r="L26" s="75"/>
      <c r="M26" s="87"/>
    </row>
    <row r="27" spans="1:13" ht="13.5">
      <c r="A27" s="24" t="s">
        <v>273</v>
      </c>
      <c r="B27" s="85"/>
      <c r="C27" s="85"/>
      <c r="D27" s="86"/>
      <c r="E27" s="23" t="s">
        <v>658</v>
      </c>
      <c r="F27" s="14" t="e">
        <f>VLOOKUP(F43,データ!$A:$L,12,FALSE)</f>
        <v>#N/A</v>
      </c>
      <c r="H27" s="24" t="s">
        <v>273</v>
      </c>
      <c r="I27" s="85"/>
      <c r="J27" s="85"/>
      <c r="K27" s="86"/>
      <c r="L27" s="23" t="s">
        <v>658</v>
      </c>
      <c r="M27" s="14" t="e">
        <f>VLOOKUP(M43,データ!$A:$L,12,FALSE)</f>
        <v>#N/A</v>
      </c>
    </row>
    <row r="28" spans="1:13" ht="13.5" customHeight="1">
      <c r="A28" s="66" t="e">
        <f>"  "&amp;VLOOKUP(F43,データ!$A:$O,15,FALSE)</f>
        <v>#N/A</v>
      </c>
      <c r="B28" s="70"/>
      <c r="C28" s="70"/>
      <c r="D28" s="70"/>
      <c r="E28" s="70"/>
      <c r="F28" s="71"/>
      <c r="H28" s="66" t="e">
        <f>"  "&amp;VLOOKUP(M43,データ!$A:$O,15,FALSE)</f>
        <v>#N/A</v>
      </c>
      <c r="I28" s="70"/>
      <c r="J28" s="70"/>
      <c r="K28" s="70"/>
      <c r="L28" s="70"/>
      <c r="M28" s="71"/>
    </row>
    <row r="29" spans="1:13" ht="13.5">
      <c r="A29" s="66"/>
      <c r="B29" s="70"/>
      <c r="C29" s="70"/>
      <c r="D29" s="70"/>
      <c r="E29" s="70"/>
      <c r="F29" s="71"/>
      <c r="H29" s="66"/>
      <c r="I29" s="70"/>
      <c r="J29" s="70"/>
      <c r="K29" s="70"/>
      <c r="L29" s="70"/>
      <c r="M29" s="71"/>
    </row>
    <row r="30" spans="1:13" ht="14.25" customHeight="1">
      <c r="A30" s="66"/>
      <c r="B30" s="70"/>
      <c r="C30" s="70"/>
      <c r="D30" s="70"/>
      <c r="E30" s="70"/>
      <c r="F30" s="71"/>
      <c r="H30" s="66"/>
      <c r="I30" s="70"/>
      <c r="J30" s="70"/>
      <c r="K30" s="70"/>
      <c r="L30" s="70"/>
      <c r="M30" s="71"/>
    </row>
    <row r="31" spans="1:13" ht="13.5">
      <c r="A31" s="66"/>
      <c r="B31" s="70"/>
      <c r="C31" s="70"/>
      <c r="D31" s="70"/>
      <c r="E31" s="70"/>
      <c r="F31" s="71"/>
      <c r="H31" s="66"/>
      <c r="I31" s="70"/>
      <c r="J31" s="70"/>
      <c r="K31" s="70"/>
      <c r="L31" s="70"/>
      <c r="M31" s="71"/>
    </row>
    <row r="32" spans="1:13" ht="13.5">
      <c r="A32" s="66"/>
      <c r="B32" s="70"/>
      <c r="C32" s="70"/>
      <c r="D32" s="70"/>
      <c r="E32" s="70"/>
      <c r="F32" s="71"/>
      <c r="H32" s="66"/>
      <c r="I32" s="70"/>
      <c r="J32" s="70"/>
      <c r="K32" s="70"/>
      <c r="L32" s="70"/>
      <c r="M32" s="71"/>
    </row>
    <row r="33" spans="1:13" ht="13.5">
      <c r="A33" s="66"/>
      <c r="B33" s="70"/>
      <c r="C33" s="70"/>
      <c r="D33" s="70"/>
      <c r="E33" s="70"/>
      <c r="F33" s="71"/>
      <c r="H33" s="66"/>
      <c r="I33" s="70"/>
      <c r="J33" s="70"/>
      <c r="K33" s="70"/>
      <c r="L33" s="70"/>
      <c r="M33" s="71"/>
    </row>
    <row r="34" spans="1:13" ht="13.5">
      <c r="A34" s="66"/>
      <c r="B34" s="70"/>
      <c r="C34" s="70"/>
      <c r="D34" s="70"/>
      <c r="E34" s="70"/>
      <c r="F34" s="71"/>
      <c r="H34" s="66"/>
      <c r="I34" s="70"/>
      <c r="J34" s="70"/>
      <c r="K34" s="70"/>
      <c r="L34" s="70"/>
      <c r="M34" s="71"/>
    </row>
    <row r="35" spans="1:13" ht="13.5">
      <c r="A35" s="66"/>
      <c r="B35" s="70"/>
      <c r="C35" s="70"/>
      <c r="D35" s="70"/>
      <c r="E35" s="70"/>
      <c r="F35" s="71"/>
      <c r="H35" s="66"/>
      <c r="I35" s="70"/>
      <c r="J35" s="70"/>
      <c r="K35" s="70"/>
      <c r="L35" s="70"/>
      <c r="M35" s="71"/>
    </row>
    <row r="36" spans="1:13" ht="13.5">
      <c r="A36" s="66"/>
      <c r="B36" s="70"/>
      <c r="C36" s="70"/>
      <c r="D36" s="70"/>
      <c r="E36" s="70"/>
      <c r="F36" s="71"/>
      <c r="H36" s="66"/>
      <c r="I36" s="70"/>
      <c r="J36" s="70"/>
      <c r="K36" s="70"/>
      <c r="L36" s="70"/>
      <c r="M36" s="71"/>
    </row>
    <row r="37" spans="1:13" ht="13.5">
      <c r="A37" s="66"/>
      <c r="B37" s="70"/>
      <c r="C37" s="70"/>
      <c r="D37" s="70"/>
      <c r="E37" s="70"/>
      <c r="F37" s="71"/>
      <c r="H37" s="66"/>
      <c r="I37" s="70"/>
      <c r="J37" s="70"/>
      <c r="K37" s="70"/>
      <c r="L37" s="70"/>
      <c r="M37" s="71"/>
    </row>
    <row r="38" spans="1:13" ht="13.5">
      <c r="A38" s="66"/>
      <c r="B38" s="70"/>
      <c r="C38" s="70"/>
      <c r="D38" s="70"/>
      <c r="E38" s="70"/>
      <c r="F38" s="71"/>
      <c r="H38" s="66"/>
      <c r="I38" s="70"/>
      <c r="J38" s="70"/>
      <c r="K38" s="70"/>
      <c r="L38" s="70"/>
      <c r="M38" s="71"/>
    </row>
    <row r="39" spans="1:13" ht="14.25" thickBot="1">
      <c r="A39" s="82"/>
      <c r="B39" s="83"/>
      <c r="C39" s="83"/>
      <c r="D39" s="83"/>
      <c r="E39" s="83"/>
      <c r="F39" s="84"/>
      <c r="H39" s="82"/>
      <c r="I39" s="83"/>
      <c r="J39" s="83"/>
      <c r="K39" s="83"/>
      <c r="L39" s="83"/>
      <c r="M39" s="84"/>
    </row>
    <row r="40" spans="1:13" ht="13.5">
      <c r="A40" s="18" t="s">
        <v>659</v>
      </c>
      <c r="B40" s="10" t="e">
        <f>VLOOKUP(F43,データ!$A:$L,4,FALSE)</f>
        <v>#N/A</v>
      </c>
      <c r="C40" s="11" t="s">
        <v>657</v>
      </c>
      <c r="D40" s="10" t="e">
        <f>VLOOKUP(F43,データ!$A:$L,9,FALSE)&amp;"gp"</f>
        <v>#N/A</v>
      </c>
      <c r="E40" s="12" t="s">
        <v>271</v>
      </c>
      <c r="F40" s="13" t="e">
        <f>VLOOKUP(F43,データ!$A:$L,10,FALSE)&amp;"gp"</f>
        <v>#N/A</v>
      </c>
      <c r="H40" s="18" t="s">
        <v>659</v>
      </c>
      <c r="I40" s="10" t="e">
        <f>VLOOKUP(M43,データ!$A:$L,4,FALSE)</f>
        <v>#N/A</v>
      </c>
      <c r="J40" s="11" t="s">
        <v>657</v>
      </c>
      <c r="K40" s="10" t="e">
        <f>VLOOKUP(M43,データ!$A:$L,9,FALSE)&amp;"gp"</f>
        <v>#N/A</v>
      </c>
      <c r="L40" s="12" t="s">
        <v>271</v>
      </c>
      <c r="M40" s="13" t="e">
        <f>VLOOKUP(M43,データ!$A:$L,10,FALSE)&amp;"gp"</f>
        <v>#N/A</v>
      </c>
    </row>
    <row r="41" spans="1:13" ht="13.5">
      <c r="A41" s="19" t="s">
        <v>655</v>
      </c>
      <c r="B41" s="52" t="e">
        <f>VLOOKUP(F43,データ!$A:$L,5,FALSE)</f>
        <v>#N/A</v>
      </c>
      <c r="C41" s="75"/>
      <c r="D41" s="53"/>
      <c r="E41" s="7" t="s">
        <v>272</v>
      </c>
      <c r="F41" s="14" t="e">
        <f>VLOOKUP(F43,データ!$A:$L,11,FALSE)&amp;"xp"</f>
        <v>#N/A</v>
      </c>
      <c r="H41" s="19" t="s">
        <v>655</v>
      </c>
      <c r="I41" s="52" t="e">
        <f>VLOOKUP(M43,データ!$A:$L,5,FALSE)</f>
        <v>#N/A</v>
      </c>
      <c r="J41" s="75"/>
      <c r="K41" s="53"/>
      <c r="L41" s="7" t="s">
        <v>272</v>
      </c>
      <c r="M41" s="14" t="e">
        <f>VLOOKUP(M43,データ!$A:$L,11,FALSE)&amp;"xp"</f>
        <v>#N/A</v>
      </c>
    </row>
    <row r="42" spans="1:13" ht="14.25" thickBot="1">
      <c r="A42" s="20" t="s">
        <v>656</v>
      </c>
      <c r="B42" s="76" t="e">
        <f>VLOOKUP(F43,データ!$A:$L,6,FALSE)</f>
        <v>#N/A</v>
      </c>
      <c r="C42" s="77"/>
      <c r="D42" s="77"/>
      <c r="E42" s="77"/>
      <c r="F42" s="78"/>
      <c r="H42" s="20" t="s">
        <v>656</v>
      </c>
      <c r="I42" s="76" t="e">
        <f>VLOOKUP(M43,データ!$A:$L,6,FALSE)</f>
        <v>#N/A</v>
      </c>
      <c r="J42" s="77"/>
      <c r="K42" s="77"/>
      <c r="L42" s="77"/>
      <c r="M42" s="78"/>
    </row>
    <row r="43" spans="1:13" ht="14.25" thickBot="1">
      <c r="A43" s="25" t="s">
        <v>660</v>
      </c>
      <c r="B43" s="64" t="e">
        <f>VLOOKUP(F43,データ!$A:$P,13,FALSE)</f>
        <v>#N/A</v>
      </c>
      <c r="C43" s="65"/>
      <c r="D43" s="28" t="e">
        <f>"  "&amp;VLOOKUP(F43,データ!$A:$O,14,FALSE)&amp;"p"</f>
        <v>#N/A</v>
      </c>
      <c r="E43" s="26" t="s">
        <v>663</v>
      </c>
      <c r="F43" s="15"/>
      <c r="H43" s="25" t="s">
        <v>660</v>
      </c>
      <c r="I43" s="64" t="e">
        <f>VLOOKUP(M43,データ!$A:$P,13,FALSE)</f>
        <v>#N/A</v>
      </c>
      <c r="J43" s="65"/>
      <c r="K43" s="28" t="e">
        <f>"  "&amp;VLOOKUP(M43,データ!$A:$O,14,FALSE)&amp;"p"</f>
        <v>#N/A</v>
      </c>
      <c r="L43" s="26" t="s">
        <v>663</v>
      </c>
      <c r="M43" s="15"/>
    </row>
    <row r="44" ht="8.25" customHeight="1" thickBot="1"/>
    <row r="45" spans="1:13" ht="13.5">
      <c r="A45" s="16" t="s">
        <v>653</v>
      </c>
      <c r="B45" s="79" t="e">
        <f>VLOOKUP(F65,データ!$A:$O,2,FALSE)</f>
        <v>#N/A</v>
      </c>
      <c r="C45" s="80"/>
      <c r="D45" s="80"/>
      <c r="E45" s="80"/>
      <c r="F45" s="81"/>
      <c r="H45" s="16" t="s">
        <v>653</v>
      </c>
      <c r="I45" s="79" t="e">
        <f>VLOOKUP(M65,データ!$A:$O,2,FALSE)</f>
        <v>#N/A</v>
      </c>
      <c r="J45" s="80"/>
      <c r="K45" s="80"/>
      <c r="L45" s="80"/>
      <c r="M45" s="81"/>
    </row>
    <row r="46" spans="1:13" ht="14.25" thickBot="1">
      <c r="A46" s="17" t="s">
        <v>654</v>
      </c>
      <c r="B46" s="76" t="e">
        <f>VLOOKUP(F65,データ!$A:$O,3,FALSE)</f>
        <v>#N/A</v>
      </c>
      <c r="C46" s="77"/>
      <c r="D46" s="77"/>
      <c r="E46" s="77"/>
      <c r="F46" s="78"/>
      <c r="H46" s="17" t="s">
        <v>654</v>
      </c>
      <c r="I46" s="76" t="e">
        <f>VLOOKUP(M65,データ!$A:$O,3,FALSE)</f>
        <v>#N/A</v>
      </c>
      <c r="J46" s="77"/>
      <c r="K46" s="77"/>
      <c r="L46" s="77"/>
      <c r="M46" s="78"/>
    </row>
    <row r="47" spans="1:13" ht="13.5">
      <c r="A47" s="21" t="s">
        <v>664</v>
      </c>
      <c r="B47" s="79" t="e">
        <f>VLOOKUP(F65,データ!$A:$L,8,FALSE)</f>
        <v>#N/A</v>
      </c>
      <c r="C47" s="80"/>
      <c r="D47" s="80"/>
      <c r="E47" s="80"/>
      <c r="F47" s="81"/>
      <c r="H47" s="21" t="s">
        <v>664</v>
      </c>
      <c r="I47" s="79" t="e">
        <f>VLOOKUP(M65,データ!$A:$L,8,FALSE)</f>
        <v>#N/A</v>
      </c>
      <c r="J47" s="80"/>
      <c r="K47" s="80"/>
      <c r="L47" s="80"/>
      <c r="M47" s="81"/>
    </row>
    <row r="48" spans="1:13" ht="13.5">
      <c r="A48" s="22" t="s">
        <v>661</v>
      </c>
      <c r="B48" s="52" t="e">
        <f>VLOOKUP(F65,データ!$A:$L,7,FALSE)</f>
        <v>#N/A</v>
      </c>
      <c r="C48" s="75"/>
      <c r="D48" s="75"/>
      <c r="E48" s="75"/>
      <c r="F48" s="87"/>
      <c r="H48" s="22" t="s">
        <v>661</v>
      </c>
      <c r="I48" s="52" t="e">
        <f>VLOOKUP(M65,データ!$A:$L,7,FALSE)</f>
        <v>#N/A</v>
      </c>
      <c r="J48" s="75"/>
      <c r="K48" s="75"/>
      <c r="L48" s="75"/>
      <c r="M48" s="87"/>
    </row>
    <row r="49" spans="1:13" ht="13.5">
      <c r="A49" s="24" t="s">
        <v>273</v>
      </c>
      <c r="B49" s="85"/>
      <c r="C49" s="85"/>
      <c r="D49" s="86"/>
      <c r="E49" s="23" t="s">
        <v>658</v>
      </c>
      <c r="F49" s="14" t="e">
        <f>VLOOKUP(F65,データ!$A:$L,12,FALSE)</f>
        <v>#N/A</v>
      </c>
      <c r="H49" s="24" t="s">
        <v>273</v>
      </c>
      <c r="I49" s="85"/>
      <c r="J49" s="85"/>
      <c r="K49" s="86"/>
      <c r="L49" s="23" t="s">
        <v>658</v>
      </c>
      <c r="M49" s="14" t="e">
        <f>VLOOKUP(M65,データ!$A:$L,12,FALSE)</f>
        <v>#N/A</v>
      </c>
    </row>
    <row r="50" spans="1:13" ht="13.5">
      <c r="A50" s="66" t="e">
        <f>"  "&amp;VLOOKUP(F65,データ!$A:$O,15,FALSE)</f>
        <v>#N/A</v>
      </c>
      <c r="B50" s="67"/>
      <c r="C50" s="67"/>
      <c r="D50" s="67"/>
      <c r="E50" s="67"/>
      <c r="F50" s="68"/>
      <c r="H50" s="66" t="e">
        <f>"  "&amp;VLOOKUP(M65,データ!$A:$O,15,FALSE)</f>
        <v>#N/A</v>
      </c>
      <c r="I50" s="67"/>
      <c r="J50" s="67"/>
      <c r="K50" s="67"/>
      <c r="L50" s="67"/>
      <c r="M50" s="68"/>
    </row>
    <row r="51" spans="1:13" ht="13.5">
      <c r="A51" s="69"/>
      <c r="B51" s="67"/>
      <c r="C51" s="67"/>
      <c r="D51" s="67"/>
      <c r="E51" s="67"/>
      <c r="F51" s="68"/>
      <c r="H51" s="69"/>
      <c r="I51" s="67"/>
      <c r="J51" s="67"/>
      <c r="K51" s="67"/>
      <c r="L51" s="67"/>
      <c r="M51" s="68"/>
    </row>
    <row r="52" spans="1:13" ht="13.5">
      <c r="A52" s="69"/>
      <c r="B52" s="67"/>
      <c r="C52" s="67"/>
      <c r="D52" s="67"/>
      <c r="E52" s="67"/>
      <c r="F52" s="68"/>
      <c r="H52" s="69"/>
      <c r="I52" s="67"/>
      <c r="J52" s="67"/>
      <c r="K52" s="67"/>
      <c r="L52" s="67"/>
      <c r="M52" s="68"/>
    </row>
    <row r="53" spans="1:13" ht="13.5">
      <c r="A53" s="69"/>
      <c r="B53" s="67"/>
      <c r="C53" s="67"/>
      <c r="D53" s="67"/>
      <c r="E53" s="67"/>
      <c r="F53" s="68"/>
      <c r="H53" s="69"/>
      <c r="I53" s="67"/>
      <c r="J53" s="67"/>
      <c r="K53" s="67"/>
      <c r="L53" s="67"/>
      <c r="M53" s="68"/>
    </row>
    <row r="54" spans="1:13" ht="13.5">
      <c r="A54" s="66"/>
      <c r="B54" s="70"/>
      <c r="C54" s="70"/>
      <c r="D54" s="70"/>
      <c r="E54" s="70"/>
      <c r="F54" s="71"/>
      <c r="H54" s="66"/>
      <c r="I54" s="70"/>
      <c r="J54" s="70"/>
      <c r="K54" s="70"/>
      <c r="L54" s="70"/>
      <c r="M54" s="71"/>
    </row>
    <row r="55" spans="1:13" ht="13.5">
      <c r="A55" s="66"/>
      <c r="B55" s="70"/>
      <c r="C55" s="70"/>
      <c r="D55" s="70"/>
      <c r="E55" s="70"/>
      <c r="F55" s="71"/>
      <c r="H55" s="66"/>
      <c r="I55" s="70"/>
      <c r="J55" s="70"/>
      <c r="K55" s="70"/>
      <c r="L55" s="70"/>
      <c r="M55" s="71"/>
    </row>
    <row r="56" spans="1:13" ht="13.5">
      <c r="A56" s="66"/>
      <c r="B56" s="70"/>
      <c r="C56" s="70"/>
      <c r="D56" s="70"/>
      <c r="E56" s="70"/>
      <c r="F56" s="71"/>
      <c r="H56" s="66"/>
      <c r="I56" s="70"/>
      <c r="J56" s="70"/>
      <c r="K56" s="70"/>
      <c r="L56" s="70"/>
      <c r="M56" s="71"/>
    </row>
    <row r="57" spans="1:13" ht="13.5">
      <c r="A57" s="66"/>
      <c r="B57" s="70"/>
      <c r="C57" s="70"/>
      <c r="D57" s="70"/>
      <c r="E57" s="70"/>
      <c r="F57" s="71"/>
      <c r="H57" s="66"/>
      <c r="I57" s="70"/>
      <c r="J57" s="70"/>
      <c r="K57" s="70"/>
      <c r="L57" s="70"/>
      <c r="M57" s="71"/>
    </row>
    <row r="58" spans="1:13" ht="13.5">
      <c r="A58" s="66"/>
      <c r="B58" s="70"/>
      <c r="C58" s="70"/>
      <c r="D58" s="70"/>
      <c r="E58" s="70"/>
      <c r="F58" s="71"/>
      <c r="H58" s="66"/>
      <c r="I58" s="70"/>
      <c r="J58" s="70"/>
      <c r="K58" s="70"/>
      <c r="L58" s="70"/>
      <c r="M58" s="71"/>
    </row>
    <row r="59" spans="1:13" ht="13.5">
      <c r="A59" s="69"/>
      <c r="B59" s="67"/>
      <c r="C59" s="67"/>
      <c r="D59" s="67"/>
      <c r="E59" s="67"/>
      <c r="F59" s="68"/>
      <c r="H59" s="69"/>
      <c r="I59" s="67"/>
      <c r="J59" s="67"/>
      <c r="K59" s="67"/>
      <c r="L59" s="67"/>
      <c r="M59" s="68"/>
    </row>
    <row r="60" spans="1:13" ht="13.5">
      <c r="A60" s="69"/>
      <c r="B60" s="67"/>
      <c r="C60" s="67"/>
      <c r="D60" s="67"/>
      <c r="E60" s="67"/>
      <c r="F60" s="68"/>
      <c r="H60" s="69"/>
      <c r="I60" s="67"/>
      <c r="J60" s="67"/>
      <c r="K60" s="67"/>
      <c r="L60" s="67"/>
      <c r="M60" s="68"/>
    </row>
    <row r="61" spans="1:13" ht="14.25" thickBot="1">
      <c r="A61" s="72"/>
      <c r="B61" s="73"/>
      <c r="C61" s="73"/>
      <c r="D61" s="73"/>
      <c r="E61" s="73"/>
      <c r="F61" s="74"/>
      <c r="H61" s="72"/>
      <c r="I61" s="73"/>
      <c r="J61" s="73"/>
      <c r="K61" s="73"/>
      <c r="L61" s="73"/>
      <c r="M61" s="74"/>
    </row>
    <row r="62" spans="1:13" ht="13.5">
      <c r="A62" s="18" t="s">
        <v>659</v>
      </c>
      <c r="B62" s="10" t="e">
        <f>VLOOKUP(F65,データ!$A:$L,4,FALSE)</f>
        <v>#N/A</v>
      </c>
      <c r="C62" s="11" t="s">
        <v>657</v>
      </c>
      <c r="D62" s="10" t="e">
        <f>VLOOKUP(F65,データ!$A:$L,9,FALSE)&amp;"gp"</f>
        <v>#N/A</v>
      </c>
      <c r="E62" s="12" t="s">
        <v>271</v>
      </c>
      <c r="F62" s="13" t="e">
        <f>VLOOKUP(F65,データ!$A:$L,10,FALSE)&amp;"gp"</f>
        <v>#N/A</v>
      </c>
      <c r="H62" s="18" t="s">
        <v>659</v>
      </c>
      <c r="I62" s="10" t="e">
        <f>VLOOKUP(M65,データ!$A:$L,4,FALSE)</f>
        <v>#N/A</v>
      </c>
      <c r="J62" s="11" t="s">
        <v>657</v>
      </c>
      <c r="K62" s="10" t="e">
        <f>VLOOKUP(M65,データ!$A:$L,9,FALSE)&amp;"gp"</f>
        <v>#N/A</v>
      </c>
      <c r="L62" s="12" t="s">
        <v>271</v>
      </c>
      <c r="M62" s="13" t="e">
        <f>VLOOKUP(M65,データ!$A:$L,10,FALSE)&amp;"gp"</f>
        <v>#N/A</v>
      </c>
    </row>
    <row r="63" spans="1:13" ht="13.5">
      <c r="A63" s="19" t="s">
        <v>655</v>
      </c>
      <c r="B63" s="52" t="e">
        <f>VLOOKUP(F65,データ!$A:$L,5,FALSE)</f>
        <v>#N/A</v>
      </c>
      <c r="C63" s="75"/>
      <c r="D63" s="53"/>
      <c r="E63" s="7" t="s">
        <v>272</v>
      </c>
      <c r="F63" s="14" t="e">
        <f>VLOOKUP(F65,データ!$A:$L,11,FALSE)&amp;"xp"</f>
        <v>#N/A</v>
      </c>
      <c r="H63" s="19" t="s">
        <v>655</v>
      </c>
      <c r="I63" s="52" t="e">
        <f>VLOOKUP(M65,データ!$A:$L,5,FALSE)</f>
        <v>#N/A</v>
      </c>
      <c r="J63" s="75"/>
      <c r="K63" s="53"/>
      <c r="L63" s="7" t="s">
        <v>272</v>
      </c>
      <c r="M63" s="14" t="e">
        <f>VLOOKUP(M65,データ!$A:$L,11,FALSE)&amp;"xp"</f>
        <v>#N/A</v>
      </c>
    </row>
    <row r="64" spans="1:13" ht="14.25" thickBot="1">
      <c r="A64" s="20" t="s">
        <v>656</v>
      </c>
      <c r="B64" s="76" t="e">
        <f>VLOOKUP(F65,データ!$A:$L,6,FALSE)</f>
        <v>#N/A</v>
      </c>
      <c r="C64" s="77"/>
      <c r="D64" s="77"/>
      <c r="E64" s="77"/>
      <c r="F64" s="78"/>
      <c r="H64" s="20" t="s">
        <v>656</v>
      </c>
      <c r="I64" s="76" t="e">
        <f>VLOOKUP(M65,データ!$A:$L,6,FALSE)</f>
        <v>#N/A</v>
      </c>
      <c r="J64" s="77"/>
      <c r="K64" s="77"/>
      <c r="L64" s="77"/>
      <c r="M64" s="78"/>
    </row>
    <row r="65" spans="1:13" ht="14.25" thickBot="1">
      <c r="A65" s="25" t="s">
        <v>660</v>
      </c>
      <c r="B65" s="64" t="e">
        <f>VLOOKUP(F65,データ!$A:$P,13,FALSE)</f>
        <v>#N/A</v>
      </c>
      <c r="C65" s="65"/>
      <c r="D65" s="28" t="e">
        <f>"  "&amp;VLOOKUP(F65,データ!$A:$O,14,FALSE)&amp;"p"</f>
        <v>#N/A</v>
      </c>
      <c r="E65" s="26" t="s">
        <v>663</v>
      </c>
      <c r="F65" s="15"/>
      <c r="H65" s="25" t="s">
        <v>660</v>
      </c>
      <c r="I65" s="64" t="e">
        <f>VLOOKUP(M65,データ!$A:$P,13,FALSE)</f>
        <v>#N/A</v>
      </c>
      <c r="J65" s="65"/>
      <c r="K65" s="28" t="e">
        <f>"  "&amp;VLOOKUP(M65,データ!$A:$O,14,FALSE)&amp;"p"</f>
        <v>#N/A</v>
      </c>
      <c r="L65" s="26" t="s">
        <v>663</v>
      </c>
      <c r="M65" s="15"/>
    </row>
  </sheetData>
  <mergeCells count="54">
    <mergeCell ref="B47:F47"/>
    <mergeCell ref="I47:M47"/>
    <mergeCell ref="B48:F48"/>
    <mergeCell ref="I48:M48"/>
    <mergeCell ref="B27:D27"/>
    <mergeCell ref="I27:K27"/>
    <mergeCell ref="A28:F39"/>
    <mergeCell ref="H28:M39"/>
    <mergeCell ref="B25:F25"/>
    <mergeCell ref="I25:M25"/>
    <mergeCell ref="B26:F26"/>
    <mergeCell ref="I26:M26"/>
    <mergeCell ref="B49:D49"/>
    <mergeCell ref="I49:K49"/>
    <mergeCell ref="B21:C21"/>
    <mergeCell ref="I21:J21"/>
    <mergeCell ref="B24:F24"/>
    <mergeCell ref="I24:M24"/>
    <mergeCell ref="B43:C43"/>
    <mergeCell ref="I43:J43"/>
    <mergeCell ref="B41:D41"/>
    <mergeCell ref="I41:K41"/>
    <mergeCell ref="I1:M1"/>
    <mergeCell ref="I2:M2"/>
    <mergeCell ref="B5:D5"/>
    <mergeCell ref="I5:K5"/>
    <mergeCell ref="B1:F1"/>
    <mergeCell ref="B2:F2"/>
    <mergeCell ref="B3:F3"/>
    <mergeCell ref="B4:F4"/>
    <mergeCell ref="I3:M3"/>
    <mergeCell ref="I4:M4"/>
    <mergeCell ref="B19:D19"/>
    <mergeCell ref="H6:M17"/>
    <mergeCell ref="I19:K19"/>
    <mergeCell ref="B42:F42"/>
    <mergeCell ref="I42:M42"/>
    <mergeCell ref="B23:F23"/>
    <mergeCell ref="I23:M23"/>
    <mergeCell ref="I20:M20"/>
    <mergeCell ref="B20:F20"/>
    <mergeCell ref="A6:F17"/>
    <mergeCell ref="B45:F45"/>
    <mergeCell ref="I45:M45"/>
    <mergeCell ref="B46:F46"/>
    <mergeCell ref="I46:M46"/>
    <mergeCell ref="B65:C65"/>
    <mergeCell ref="I65:J65"/>
    <mergeCell ref="A50:F61"/>
    <mergeCell ref="H50:M61"/>
    <mergeCell ref="B63:D63"/>
    <mergeCell ref="I63:K63"/>
    <mergeCell ref="B64:F64"/>
    <mergeCell ref="I64:M64"/>
  </mergeCells>
  <printOptions/>
  <pageMargins left="0.88" right="0.2" top="0.32" bottom="0.19" header="0.32" footer="0.19"/>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シチズン時計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meguro</dc:creator>
  <cp:keywords/>
  <dc:description/>
  <cp:lastModifiedBy>いしかわ</cp:lastModifiedBy>
  <cp:lastPrinted>2004-12-06T17:11:29Z</cp:lastPrinted>
  <dcterms:created xsi:type="dcterms:W3CDTF">2004-08-24T08:18:18Z</dcterms:created>
  <dcterms:modified xsi:type="dcterms:W3CDTF">2004-12-06T18:56:17Z</dcterms:modified>
  <cp:category/>
  <cp:version/>
  <cp:contentType/>
  <cp:contentStatus/>
</cp:coreProperties>
</file>